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harts/chart20.xml" ContentType="application/vnd.openxmlformats-officedocument.drawingml.chart+xml"/>
  <Override PartName="/xl/charts/chart19.xml" ContentType="application/vnd.openxmlformats-officedocument.drawingml.chart+xml"/>
  <Override PartName="/xl/charts/chart18.xml" ContentType="application/vnd.openxmlformats-officedocument.drawingml.char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data" sheetId="1" state="visible" r:id="rId2"/>
    <sheet name="linear fit" sheetId="2" state="visible" r:id="rId3"/>
    <sheet name="quadratic fit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<sst xmlns="http://schemas.openxmlformats.org/spreadsheetml/2006/main" count="44" uniqueCount="21">
  <si>
    <t xml:space="preserve">age (months)</t>
  </si>
  <si>
    <t xml:space="preserve">height (cm)</t>
  </si>
  <si>
    <t xml:space="preserve">y</t>
  </si>
  <si>
    <t xml:space="preserve">x</t>
  </si>
  <si>
    <t xml:space="preserve">orthogonal</t>
  </si>
  <si>
    <t xml:space="preserve">orthonormal</t>
  </si>
  <si>
    <t xml:space="preserve">linear fitted y</t>
  </si>
  <si>
    <t xml:space="preserve">v1</t>
  </si>
  <si>
    <t xml:space="preserve">v2</t>
  </si>
  <si>
    <t xml:space="preserve">w1</t>
  </si>
  <si>
    <t xml:space="preserve">w2</t>
  </si>
  <si>
    <t xml:space="preserve">u1</t>
  </si>
  <si>
    <t xml:space="preserve">u2</t>
  </si>
  <si>
    <t xml:space="preserve">z</t>
  </si>
  <si>
    <t xml:space="preserve">predicted y</t>
  </si>
  <si>
    <t xml:space="preserve">?</t>
  </si>
  <si>
    <t xml:space="preserve">x^2</t>
  </si>
  <si>
    <t xml:space="preserve">quadratic fitted y</t>
  </si>
  <si>
    <t xml:space="preserve">v3</t>
  </si>
  <si>
    <t xml:space="preserve">w3</t>
  </si>
  <si>
    <t xml:space="preserve">u3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</si>
</sst>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"/>
    <numFmt numFmtId="167" formatCode="0.00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20E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scatterChart>
        <c:scatterStyle val="lineMarker"/>
        <c:varyColors val="0"/>
        <c:ser>
          <c:idx val="0"/>
          <c:order val="0"/>
          <c:tx>
            <c:strRef>
              <c:f>data!$A$1:$A$1</c:f>
              <c:strCache>
                <c:ptCount val="1"/>
                <c:pt idx="0">
                  <c:v>age (months)</c:v>
                </c:pt>
              </c:strCache>
            </c:strRef>
          </c:tx>
          <c:spPr>
            <a:solidFill>
              <a:srgbClr val="004586"/>
            </a:solidFill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data!$A$2:$A$41</c:f>
              <c:numCache>
                <c:formatCode>General</c:formatCode>
                <c:ptCount val="40"/>
                <c:pt idx="0">
                  <c:v>0</c:v>
                </c:pt>
                <c:pt idx="1">
                  <c:v>1.05133470225873</c:v>
                </c:pt>
                <c:pt idx="2">
                  <c:v>2.03696098562628</c:v>
                </c:pt>
                <c:pt idx="3">
                  <c:v>9.29774127310062</c:v>
                </c:pt>
                <c:pt idx="4">
                  <c:v>12.3203285420945</c:v>
                </c:pt>
                <c:pt idx="5">
                  <c:v>14.6201232032854</c:v>
                </c:pt>
                <c:pt idx="6">
                  <c:v>16</c:v>
                </c:pt>
                <c:pt idx="7">
                  <c:v>16.4928131416838</c:v>
                </c:pt>
                <c:pt idx="8">
                  <c:v>17.7741273100616</c:v>
                </c:pt>
                <c:pt idx="9">
                  <c:v>19.1868583162218</c:v>
                </c:pt>
                <c:pt idx="10">
                  <c:v>24.3449691991786</c:v>
                </c:pt>
                <c:pt idx="11">
                  <c:v>30.3572895277207</c:v>
                </c:pt>
                <c:pt idx="12">
                  <c:v>36.3696098562628</c:v>
                </c:pt>
                <c:pt idx="13">
                  <c:v>37.1909650924025</c:v>
                </c:pt>
                <c:pt idx="14">
                  <c:v>42.1519507186858</c:v>
                </c:pt>
                <c:pt idx="15">
                  <c:v>43.0061601642711</c:v>
                </c:pt>
                <c:pt idx="16">
                  <c:v>44.0246406570842</c:v>
                </c:pt>
                <c:pt idx="17">
                  <c:v>45.305954825462</c:v>
                </c:pt>
                <c:pt idx="18">
                  <c:v>49.741273100616</c:v>
                </c:pt>
                <c:pt idx="19">
                  <c:v>50.9897330595483</c:v>
                </c:pt>
                <c:pt idx="20">
                  <c:v>53.782340862423</c:v>
                </c:pt>
                <c:pt idx="21">
                  <c:v>55.5893223819302</c:v>
                </c:pt>
                <c:pt idx="22">
                  <c:v>60.4845995893224</c:v>
                </c:pt>
                <c:pt idx="23">
                  <c:v>64.7227926078029</c:v>
                </c:pt>
                <c:pt idx="24">
                  <c:v>65.8069815195072</c:v>
                </c:pt>
                <c:pt idx="25">
                  <c:v>67.6796714579055</c:v>
                </c:pt>
                <c:pt idx="26">
                  <c:v>68.9609856262834</c:v>
                </c:pt>
                <c:pt idx="27">
                  <c:v>72.5749486652977</c:v>
                </c:pt>
                <c:pt idx="28">
                  <c:v>74.6447638603696</c:v>
                </c:pt>
                <c:pt idx="29">
                  <c:v>77.2731006160164</c:v>
                </c:pt>
                <c:pt idx="30">
                  <c:v>77.4373716632443</c:v>
                </c:pt>
                <c:pt idx="31">
                  <c:v>82.5297741273101</c:v>
                </c:pt>
                <c:pt idx="32">
                  <c:v>83.1211498973306</c:v>
                </c:pt>
                <c:pt idx="33">
                  <c:v>84.1396303901437</c:v>
                </c:pt>
                <c:pt idx="34">
                  <c:v>88.3778234086242</c:v>
                </c:pt>
                <c:pt idx="35">
                  <c:v>96.2299794661191</c:v>
                </c:pt>
                <c:pt idx="36">
                  <c:v>97.6098562628337</c:v>
                </c:pt>
                <c:pt idx="37">
                  <c:v>100.928131416838</c:v>
                </c:pt>
                <c:pt idx="38">
                  <c:v>103.655030800821</c:v>
                </c:pt>
                <c:pt idx="39">
                  <c:v>106.776180698152</c:v>
                </c:pt>
              </c:numCache>
            </c:numRef>
          </c:xVal>
          <c:yVal>
            <c:numRef>
              <c:f>data!$B$2:$B$41</c:f>
              <c:numCache>
                <c:formatCode>General</c:formatCode>
                <c:ptCount val="40"/>
                <c:pt idx="0">
                  <c:v>49.53</c:v>
                </c:pt>
                <c:pt idx="1">
                  <c:v>54.61</c:v>
                </c:pt>
                <c:pt idx="2">
                  <c:v>56.515</c:v>
                </c:pt>
                <c:pt idx="3">
                  <c:v>72</c:v>
                </c:pt>
                <c:pt idx="4">
                  <c:v>76.2</c:v>
                </c:pt>
                <c:pt idx="5">
                  <c:v>77</c:v>
                </c:pt>
                <c:pt idx="6">
                  <c:v>81</c:v>
                </c:pt>
                <c:pt idx="7">
                  <c:v>82</c:v>
                </c:pt>
                <c:pt idx="8">
                  <c:v>81.28</c:v>
                </c:pt>
                <c:pt idx="9">
                  <c:v>83.82</c:v>
                </c:pt>
                <c:pt idx="10">
                  <c:v>87.63</c:v>
                </c:pt>
                <c:pt idx="11">
                  <c:v>92.71</c:v>
                </c:pt>
                <c:pt idx="12">
                  <c:v>98</c:v>
                </c:pt>
                <c:pt idx="13">
                  <c:v>99</c:v>
                </c:pt>
                <c:pt idx="14">
                  <c:v>100</c:v>
                </c:pt>
                <c:pt idx="15">
                  <c:v>102.235</c:v>
                </c:pt>
                <c:pt idx="16">
                  <c:v>104</c:v>
                </c:pt>
                <c:pt idx="17">
                  <c:v>104.14</c:v>
                </c:pt>
                <c:pt idx="18">
                  <c:v>107.061</c:v>
                </c:pt>
                <c:pt idx="19">
                  <c:v>109.22</c:v>
                </c:pt>
                <c:pt idx="20">
                  <c:v>108.5</c:v>
                </c:pt>
                <c:pt idx="21">
                  <c:v>109.855</c:v>
                </c:pt>
                <c:pt idx="22">
                  <c:v>114.3</c:v>
                </c:pt>
                <c:pt idx="23">
                  <c:v>117</c:v>
                </c:pt>
                <c:pt idx="24">
                  <c:v>112</c:v>
                </c:pt>
                <c:pt idx="25">
                  <c:v>118</c:v>
                </c:pt>
                <c:pt idx="26">
                  <c:v>119.38</c:v>
                </c:pt>
                <c:pt idx="27">
                  <c:v>122.1994</c:v>
                </c:pt>
                <c:pt idx="28">
                  <c:v>121.92</c:v>
                </c:pt>
                <c:pt idx="29">
                  <c:v>125.476</c:v>
                </c:pt>
                <c:pt idx="30">
                  <c:v>124.5</c:v>
                </c:pt>
                <c:pt idx="31">
                  <c:v>125.73</c:v>
                </c:pt>
                <c:pt idx="32">
                  <c:v>127</c:v>
                </c:pt>
                <c:pt idx="33">
                  <c:v>127</c:v>
                </c:pt>
                <c:pt idx="34">
                  <c:v>130.5</c:v>
                </c:pt>
                <c:pt idx="35">
                  <c:v>134.5946</c:v>
                </c:pt>
                <c:pt idx="36">
                  <c:v>137.668</c:v>
                </c:pt>
                <c:pt idx="37">
                  <c:v>139.446</c:v>
                </c:pt>
                <c:pt idx="38">
                  <c:v>140.97</c:v>
                </c:pt>
                <c:pt idx="39">
                  <c:v>140.97</c:v>
                </c:pt>
              </c:numCache>
            </c:numRef>
          </c:yVal>
          <c:smooth val="0"/>
        </c:ser>
        <c:axId val="80032377"/>
        <c:axId val="75996558"/>
      </c:scatterChart>
      <c:valAx>
        <c:axId val="8003237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rPr>
                  <a:t>age (months)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75996558"/>
        <c:crosses val="autoZero"/>
        <c:crossBetween val="midCat"/>
      </c:valAx>
      <c:valAx>
        <c:axId val="75996558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rPr>
                  <a:t>height (cm)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80032377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>
      <a:noFill/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scatterChart>
        <c:scatterStyle val="line"/>
        <c:varyColors val="0"/>
        <c:ser>
          <c:idx val="0"/>
          <c:order val="0"/>
          <c:tx>
            <c:strRef>
              <c:f>'linear fit'!$L$1:$L$1</c:f>
              <c:strCache>
                <c:ptCount val="1"/>
                <c:pt idx="0">
                  <c:v>linear fitted y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'linear fit'!$D$3:$D$42</c:f>
              <c:numCache>
                <c:formatCode>General</c:formatCode>
                <c:ptCount val="40"/>
                <c:pt idx="0">
                  <c:v>0</c:v>
                </c:pt>
                <c:pt idx="1">
                  <c:v>1.05133470225873</c:v>
                </c:pt>
                <c:pt idx="2">
                  <c:v>2.03696098562628</c:v>
                </c:pt>
                <c:pt idx="3">
                  <c:v>9.29774127310062</c:v>
                </c:pt>
                <c:pt idx="4">
                  <c:v>12.3203285420945</c:v>
                </c:pt>
                <c:pt idx="5">
                  <c:v>14.6201232032854</c:v>
                </c:pt>
                <c:pt idx="6">
                  <c:v>16</c:v>
                </c:pt>
                <c:pt idx="7">
                  <c:v>16.4928131416838</c:v>
                </c:pt>
                <c:pt idx="8">
                  <c:v>17.7741273100616</c:v>
                </c:pt>
                <c:pt idx="9">
                  <c:v>19.1868583162218</c:v>
                </c:pt>
                <c:pt idx="10">
                  <c:v>24.3449691991786</c:v>
                </c:pt>
                <c:pt idx="11">
                  <c:v>30.3572895277207</c:v>
                </c:pt>
                <c:pt idx="12">
                  <c:v>36.3696098562628</c:v>
                </c:pt>
                <c:pt idx="13">
                  <c:v>37.1909650924025</c:v>
                </c:pt>
                <c:pt idx="14">
                  <c:v>42.1519507186858</c:v>
                </c:pt>
                <c:pt idx="15">
                  <c:v>43.0061601642711</c:v>
                </c:pt>
                <c:pt idx="16">
                  <c:v>44.0246406570842</c:v>
                </c:pt>
                <c:pt idx="17">
                  <c:v>45.305954825462</c:v>
                </c:pt>
                <c:pt idx="18">
                  <c:v>49.741273100616</c:v>
                </c:pt>
                <c:pt idx="19">
                  <c:v>50.9897330595483</c:v>
                </c:pt>
                <c:pt idx="20">
                  <c:v>53.782340862423</c:v>
                </c:pt>
                <c:pt idx="21">
                  <c:v>55.5893223819302</c:v>
                </c:pt>
                <c:pt idx="22">
                  <c:v>60.4845995893224</c:v>
                </c:pt>
                <c:pt idx="23">
                  <c:v>64.7227926078029</c:v>
                </c:pt>
                <c:pt idx="24">
                  <c:v>65.8069815195072</c:v>
                </c:pt>
                <c:pt idx="25">
                  <c:v>67.6796714579055</c:v>
                </c:pt>
                <c:pt idx="26">
                  <c:v>68.9609856262834</c:v>
                </c:pt>
                <c:pt idx="27">
                  <c:v>72.5749486652977</c:v>
                </c:pt>
                <c:pt idx="28">
                  <c:v>74.6447638603696</c:v>
                </c:pt>
                <c:pt idx="29">
                  <c:v>77.2731006160164</c:v>
                </c:pt>
                <c:pt idx="30">
                  <c:v>77.4373716632443</c:v>
                </c:pt>
                <c:pt idx="31">
                  <c:v>82.5297741273101</c:v>
                </c:pt>
                <c:pt idx="32">
                  <c:v>83.1211498973306</c:v>
                </c:pt>
                <c:pt idx="33">
                  <c:v>84.1396303901437</c:v>
                </c:pt>
                <c:pt idx="34">
                  <c:v>88.3778234086242</c:v>
                </c:pt>
                <c:pt idx="35">
                  <c:v>96.2299794661191</c:v>
                </c:pt>
                <c:pt idx="36">
                  <c:v>97.6098562628337</c:v>
                </c:pt>
                <c:pt idx="37">
                  <c:v>100.928131416838</c:v>
                </c:pt>
                <c:pt idx="38">
                  <c:v>103.655030800821</c:v>
                </c:pt>
                <c:pt idx="39">
                  <c:v>106.776180698152</c:v>
                </c:pt>
              </c:numCache>
            </c:numRef>
          </c:xVal>
          <c:yVal>
            <c:numRef>
              <c:f>'linear fit'!$L$3:$L$42</c:f>
              <c:numCache>
                <c:formatCode>General</c:formatCode>
                <c:ptCount val="40"/>
                <c:pt idx="0">
                  <c:v>65.7045815519413</c:v>
                </c:pt>
                <c:pt idx="1">
                  <c:v>66.5010312745237</c:v>
                </c:pt>
                <c:pt idx="2">
                  <c:v>67.2477028894446</c:v>
                </c:pt>
                <c:pt idx="3">
                  <c:v>72.748183786029</c:v>
                </c:pt>
                <c:pt idx="4">
                  <c:v>75.0379767384533</c:v>
                </c:pt>
                <c:pt idx="5">
                  <c:v>76.7802105066021</c:v>
                </c:pt>
                <c:pt idx="6">
                  <c:v>77.8255507674915</c:v>
                </c:pt>
                <c:pt idx="7">
                  <c:v>78.1988865749519</c:v>
                </c:pt>
                <c:pt idx="8">
                  <c:v>79.1695596743492</c:v>
                </c:pt>
                <c:pt idx="9">
                  <c:v>80.2397889890692</c:v>
                </c:pt>
                <c:pt idx="10">
                  <c:v>84.1473704404888</c:v>
                </c:pt>
                <c:pt idx="11">
                  <c:v>88.7020672915066</c:v>
                </c:pt>
                <c:pt idx="12">
                  <c:v>93.2567641425245</c:v>
                </c:pt>
                <c:pt idx="13">
                  <c:v>93.878990488292</c:v>
                </c:pt>
                <c:pt idx="14">
                  <c:v>97.6372376167274</c:v>
                </c:pt>
                <c:pt idx="15">
                  <c:v>98.2843530163256</c:v>
                </c:pt>
                <c:pt idx="16">
                  <c:v>99.0559136850772</c:v>
                </c:pt>
                <c:pt idx="17">
                  <c:v>100.026586784474</c:v>
                </c:pt>
                <c:pt idx="18">
                  <c:v>103.386609051619</c:v>
                </c:pt>
                <c:pt idx="19">
                  <c:v>104.332393097185</c:v>
                </c:pt>
                <c:pt idx="20">
                  <c:v>106.447962672795</c:v>
                </c:pt>
                <c:pt idx="21">
                  <c:v>107.816860633483</c:v>
                </c:pt>
                <c:pt idx="22">
                  <c:v>111.525329654257</c:v>
                </c:pt>
                <c:pt idx="23">
                  <c:v>114.736017598417</c:v>
                </c:pt>
                <c:pt idx="24">
                  <c:v>115.55735637483</c:v>
                </c:pt>
                <c:pt idx="25">
                  <c:v>116.97603244318</c:v>
                </c:pt>
                <c:pt idx="26">
                  <c:v>117.946705542577</c:v>
                </c:pt>
                <c:pt idx="27">
                  <c:v>120.684501463954</c:v>
                </c:pt>
                <c:pt idx="28">
                  <c:v>122.252511855288</c:v>
                </c:pt>
                <c:pt idx="29">
                  <c:v>124.243636161744</c:v>
                </c:pt>
                <c:pt idx="30">
                  <c:v>124.368081430897</c:v>
                </c:pt>
                <c:pt idx="31">
                  <c:v>128.225884774656</c:v>
                </c:pt>
                <c:pt idx="32">
                  <c:v>128.673887743608</c:v>
                </c:pt>
                <c:pt idx="33">
                  <c:v>129.44544841236</c:v>
                </c:pt>
                <c:pt idx="34">
                  <c:v>132.65613635652</c:v>
                </c:pt>
                <c:pt idx="35">
                  <c:v>138.604620222057</c:v>
                </c:pt>
                <c:pt idx="36">
                  <c:v>139.649960482946</c:v>
                </c:pt>
                <c:pt idx="37">
                  <c:v>142.163754919847</c:v>
                </c:pt>
                <c:pt idx="38">
                  <c:v>144.229546387795</c:v>
                </c:pt>
                <c:pt idx="39">
                  <c:v>146.594006501711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'linear fit'!$A$2</c:f>
              <c:strCache>
                <c:ptCount val="1"/>
                <c:pt idx="0">
                  <c:v>y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'linear fit'!$D$3:$D$42</c:f>
              <c:numCache>
                <c:formatCode>General</c:formatCode>
                <c:ptCount val="40"/>
                <c:pt idx="0">
                  <c:v>0</c:v>
                </c:pt>
                <c:pt idx="1">
                  <c:v>1.05133470225873</c:v>
                </c:pt>
                <c:pt idx="2">
                  <c:v>2.03696098562628</c:v>
                </c:pt>
                <c:pt idx="3">
                  <c:v>9.29774127310062</c:v>
                </c:pt>
                <c:pt idx="4">
                  <c:v>12.3203285420945</c:v>
                </c:pt>
                <c:pt idx="5">
                  <c:v>14.6201232032854</c:v>
                </c:pt>
                <c:pt idx="6">
                  <c:v>16</c:v>
                </c:pt>
                <c:pt idx="7">
                  <c:v>16.4928131416838</c:v>
                </c:pt>
                <c:pt idx="8">
                  <c:v>17.7741273100616</c:v>
                </c:pt>
                <c:pt idx="9">
                  <c:v>19.1868583162218</c:v>
                </c:pt>
                <c:pt idx="10">
                  <c:v>24.3449691991786</c:v>
                </c:pt>
                <c:pt idx="11">
                  <c:v>30.3572895277207</c:v>
                </c:pt>
                <c:pt idx="12">
                  <c:v>36.3696098562628</c:v>
                </c:pt>
                <c:pt idx="13">
                  <c:v>37.1909650924025</c:v>
                </c:pt>
                <c:pt idx="14">
                  <c:v>42.1519507186858</c:v>
                </c:pt>
                <c:pt idx="15">
                  <c:v>43.0061601642711</c:v>
                </c:pt>
                <c:pt idx="16">
                  <c:v>44.0246406570842</c:v>
                </c:pt>
                <c:pt idx="17">
                  <c:v>45.305954825462</c:v>
                </c:pt>
                <c:pt idx="18">
                  <c:v>49.741273100616</c:v>
                </c:pt>
                <c:pt idx="19">
                  <c:v>50.9897330595483</c:v>
                </c:pt>
                <c:pt idx="20">
                  <c:v>53.782340862423</c:v>
                </c:pt>
                <c:pt idx="21">
                  <c:v>55.5893223819302</c:v>
                </c:pt>
                <c:pt idx="22">
                  <c:v>60.4845995893224</c:v>
                </c:pt>
                <c:pt idx="23">
                  <c:v>64.7227926078029</c:v>
                </c:pt>
                <c:pt idx="24">
                  <c:v>65.8069815195072</c:v>
                </c:pt>
                <c:pt idx="25">
                  <c:v>67.6796714579055</c:v>
                </c:pt>
                <c:pt idx="26">
                  <c:v>68.9609856262834</c:v>
                </c:pt>
                <c:pt idx="27">
                  <c:v>72.5749486652977</c:v>
                </c:pt>
                <c:pt idx="28">
                  <c:v>74.6447638603696</c:v>
                </c:pt>
                <c:pt idx="29">
                  <c:v>77.2731006160164</c:v>
                </c:pt>
                <c:pt idx="30">
                  <c:v>77.4373716632443</c:v>
                </c:pt>
                <c:pt idx="31">
                  <c:v>82.5297741273101</c:v>
                </c:pt>
                <c:pt idx="32">
                  <c:v>83.1211498973306</c:v>
                </c:pt>
                <c:pt idx="33">
                  <c:v>84.1396303901437</c:v>
                </c:pt>
                <c:pt idx="34">
                  <c:v>88.3778234086242</c:v>
                </c:pt>
                <c:pt idx="35">
                  <c:v>96.2299794661191</c:v>
                </c:pt>
                <c:pt idx="36">
                  <c:v>97.6098562628337</c:v>
                </c:pt>
                <c:pt idx="37">
                  <c:v>100.928131416838</c:v>
                </c:pt>
                <c:pt idx="38">
                  <c:v>103.655030800821</c:v>
                </c:pt>
                <c:pt idx="39">
                  <c:v>106.776180698152</c:v>
                </c:pt>
              </c:numCache>
            </c:numRef>
          </c:xVal>
          <c:yVal>
            <c:numRef>
              <c:f>'linear fit'!$A$3:$A$42</c:f>
              <c:numCache>
                <c:formatCode>General</c:formatCode>
                <c:ptCount val="40"/>
                <c:pt idx="0">
                  <c:v>49.53</c:v>
                </c:pt>
                <c:pt idx="1">
                  <c:v>54.61</c:v>
                </c:pt>
                <c:pt idx="2">
                  <c:v>56.515</c:v>
                </c:pt>
                <c:pt idx="3">
                  <c:v>72</c:v>
                </c:pt>
                <c:pt idx="4">
                  <c:v>76.2</c:v>
                </c:pt>
                <c:pt idx="5">
                  <c:v>77</c:v>
                </c:pt>
                <c:pt idx="6">
                  <c:v>81</c:v>
                </c:pt>
                <c:pt idx="7">
                  <c:v>82</c:v>
                </c:pt>
                <c:pt idx="8">
                  <c:v>81.28</c:v>
                </c:pt>
                <c:pt idx="9">
                  <c:v>83.82</c:v>
                </c:pt>
                <c:pt idx="10">
                  <c:v>87.63</c:v>
                </c:pt>
                <c:pt idx="11">
                  <c:v>92.71</c:v>
                </c:pt>
                <c:pt idx="12">
                  <c:v>98</c:v>
                </c:pt>
                <c:pt idx="13">
                  <c:v>99</c:v>
                </c:pt>
                <c:pt idx="14">
                  <c:v>100</c:v>
                </c:pt>
                <c:pt idx="15">
                  <c:v>102.235</c:v>
                </c:pt>
                <c:pt idx="16">
                  <c:v>104</c:v>
                </c:pt>
                <c:pt idx="17">
                  <c:v>104.14</c:v>
                </c:pt>
                <c:pt idx="18">
                  <c:v>107.061</c:v>
                </c:pt>
                <c:pt idx="19">
                  <c:v>109.22</c:v>
                </c:pt>
                <c:pt idx="20">
                  <c:v>108.5</c:v>
                </c:pt>
                <c:pt idx="21">
                  <c:v>109.855</c:v>
                </c:pt>
                <c:pt idx="22">
                  <c:v>114.3</c:v>
                </c:pt>
                <c:pt idx="23">
                  <c:v>117</c:v>
                </c:pt>
                <c:pt idx="24">
                  <c:v>112</c:v>
                </c:pt>
                <c:pt idx="25">
                  <c:v>118</c:v>
                </c:pt>
                <c:pt idx="26">
                  <c:v>119.38</c:v>
                </c:pt>
                <c:pt idx="27">
                  <c:v>122.1994</c:v>
                </c:pt>
                <c:pt idx="28">
                  <c:v>121.92</c:v>
                </c:pt>
                <c:pt idx="29">
                  <c:v>125.476</c:v>
                </c:pt>
                <c:pt idx="30">
                  <c:v>124.5</c:v>
                </c:pt>
                <c:pt idx="31">
                  <c:v>125.73</c:v>
                </c:pt>
                <c:pt idx="32">
                  <c:v>127</c:v>
                </c:pt>
                <c:pt idx="33">
                  <c:v>127</c:v>
                </c:pt>
                <c:pt idx="34">
                  <c:v>130.5</c:v>
                </c:pt>
                <c:pt idx="35">
                  <c:v>134.5946</c:v>
                </c:pt>
                <c:pt idx="36">
                  <c:v>137.668</c:v>
                </c:pt>
                <c:pt idx="37">
                  <c:v>139.446</c:v>
                </c:pt>
                <c:pt idx="38">
                  <c:v>140.97</c:v>
                </c:pt>
                <c:pt idx="39">
                  <c:v>140.97</c:v>
                </c:pt>
              </c:numCache>
            </c:numRef>
          </c:yVal>
          <c:smooth val="0"/>
        </c:ser>
        <c:axId val="49872199"/>
        <c:axId val="74817018"/>
      </c:scatterChart>
      <c:valAx>
        <c:axId val="49872199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74817018"/>
        <c:crosses val="autoZero"/>
        <c:crossBetween val="midCat"/>
      </c:valAx>
      <c:valAx>
        <c:axId val="74817018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49872199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span"/>
  </c:chart>
  <c:spPr>
    <a:solidFill>
      <a:srgbClr val="ffffff"/>
    </a:solidFill>
    <a:ln>
      <a:noFill/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scatterChart>
        <c:scatterStyle val="line"/>
        <c:varyColors val="0"/>
        <c:ser>
          <c:idx val="0"/>
          <c:order val="0"/>
          <c:tx>
            <c:strRef>
              <c:f>'quadratic fit'!$N$1:$N$1</c:f>
              <c:strCache>
                <c:ptCount val="1"/>
                <c:pt idx="0">
                  <c:v>quadratic fitted y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'quadratic fit'!$D$3:$D$42</c:f>
              <c:numCache>
                <c:formatCode>General</c:formatCode>
                <c:ptCount val="40"/>
                <c:pt idx="0">
                  <c:v>0</c:v>
                </c:pt>
                <c:pt idx="1">
                  <c:v>1.05133470225873</c:v>
                </c:pt>
                <c:pt idx="2">
                  <c:v>2.03696098562628</c:v>
                </c:pt>
                <c:pt idx="3">
                  <c:v>9.29774127310062</c:v>
                </c:pt>
                <c:pt idx="4">
                  <c:v>12.3203285420945</c:v>
                </c:pt>
                <c:pt idx="5">
                  <c:v>14.6201232032854</c:v>
                </c:pt>
                <c:pt idx="6">
                  <c:v>16</c:v>
                </c:pt>
                <c:pt idx="7">
                  <c:v>16.4928131416838</c:v>
                </c:pt>
                <c:pt idx="8">
                  <c:v>17.7741273100616</c:v>
                </c:pt>
                <c:pt idx="9">
                  <c:v>19.1868583162218</c:v>
                </c:pt>
                <c:pt idx="10">
                  <c:v>24.3449691991786</c:v>
                </c:pt>
                <c:pt idx="11">
                  <c:v>30.3572895277207</c:v>
                </c:pt>
                <c:pt idx="12">
                  <c:v>36.3696098562628</c:v>
                </c:pt>
                <c:pt idx="13">
                  <c:v>37.1909650924025</c:v>
                </c:pt>
                <c:pt idx="14">
                  <c:v>42.1519507186858</c:v>
                </c:pt>
                <c:pt idx="15">
                  <c:v>43.0061601642711</c:v>
                </c:pt>
                <c:pt idx="16">
                  <c:v>44.0246406570842</c:v>
                </c:pt>
                <c:pt idx="17">
                  <c:v>45.305954825462</c:v>
                </c:pt>
                <c:pt idx="18">
                  <c:v>49.741273100616</c:v>
                </c:pt>
                <c:pt idx="19">
                  <c:v>50.9897330595483</c:v>
                </c:pt>
                <c:pt idx="20">
                  <c:v>53.782340862423</c:v>
                </c:pt>
                <c:pt idx="21">
                  <c:v>55.5893223819302</c:v>
                </c:pt>
                <c:pt idx="22">
                  <c:v>60.4845995893224</c:v>
                </c:pt>
                <c:pt idx="23">
                  <c:v>64.7227926078029</c:v>
                </c:pt>
                <c:pt idx="24">
                  <c:v>65.8069815195072</c:v>
                </c:pt>
                <c:pt idx="25">
                  <c:v>67.6796714579055</c:v>
                </c:pt>
                <c:pt idx="26">
                  <c:v>68.9609856262834</c:v>
                </c:pt>
                <c:pt idx="27">
                  <c:v>72.5749486652977</c:v>
                </c:pt>
                <c:pt idx="28">
                  <c:v>74.6447638603696</c:v>
                </c:pt>
                <c:pt idx="29">
                  <c:v>77.2731006160164</c:v>
                </c:pt>
                <c:pt idx="30">
                  <c:v>77.4373716632443</c:v>
                </c:pt>
                <c:pt idx="31">
                  <c:v>82.5297741273101</c:v>
                </c:pt>
                <c:pt idx="32">
                  <c:v>83.1211498973306</c:v>
                </c:pt>
                <c:pt idx="33">
                  <c:v>84.1396303901437</c:v>
                </c:pt>
                <c:pt idx="34">
                  <c:v>88.3778234086242</c:v>
                </c:pt>
                <c:pt idx="35">
                  <c:v>96.2299794661191</c:v>
                </c:pt>
                <c:pt idx="36">
                  <c:v>97.6098562628337</c:v>
                </c:pt>
                <c:pt idx="37">
                  <c:v>100.928131416838</c:v>
                </c:pt>
                <c:pt idx="38">
                  <c:v>103.655030800821</c:v>
                </c:pt>
                <c:pt idx="39">
                  <c:v>106.776180698152</c:v>
                </c:pt>
              </c:numCache>
            </c:numRef>
          </c:xVal>
          <c:yVal>
            <c:numRef>
              <c:f>'quadratic fit'!$O$3:$O$42</c:f>
              <c:numCache>
                <c:formatCode>General</c:formatCode>
                <c:ptCount val="40"/>
                <c:pt idx="0">
                  <c:v>58.9620791998547</c:v>
                </c:pt>
                <c:pt idx="1">
                  <c:v>60.1812000891089</c:v>
                </c:pt>
                <c:pt idx="2">
                  <c:v>61.3162769766512</c:v>
                </c:pt>
                <c:pt idx="3">
                  <c:v>69.4439299993045</c:v>
                </c:pt>
                <c:pt idx="4">
                  <c:v>72.7058721764917</c:v>
                </c:pt>
                <c:pt idx="5">
                  <c:v>75.1399314503791</c:v>
                </c:pt>
                <c:pt idx="6">
                  <c:v>76.5805167767483</c:v>
                </c:pt>
                <c:pt idx="7">
                  <c:v>77.0914035528626</c:v>
                </c:pt>
                <c:pt idx="8">
                  <c:v>78.4108221382021</c:v>
                </c:pt>
                <c:pt idx="9">
                  <c:v>79.8506864679079</c:v>
                </c:pt>
                <c:pt idx="10">
                  <c:v>84.9753618178863</c:v>
                </c:pt>
                <c:pt idx="11">
                  <c:v>90.6861496110615</c:v>
                </c:pt>
                <c:pt idx="12">
                  <c:v>96.1142993858886</c:v>
                </c:pt>
                <c:pt idx="13">
                  <c:v>96.8339066113098</c:v>
                </c:pt>
                <c:pt idx="14">
                  <c:v>101.068187160142</c:v>
                </c:pt>
                <c:pt idx="15">
                  <c:v>101.777848767261</c:v>
                </c:pt>
                <c:pt idx="16">
                  <c:v>102.616527261538</c:v>
                </c:pt>
                <c:pt idx="17">
                  <c:v>103.660118688239</c:v>
                </c:pt>
                <c:pt idx="18">
                  <c:v>107.173425955984</c:v>
                </c:pt>
                <c:pt idx="19">
                  <c:v>108.134615507877</c:v>
                </c:pt>
                <c:pt idx="20">
                  <c:v>110.240526095665</c:v>
                </c:pt>
                <c:pt idx="21">
                  <c:v>111.57068117401</c:v>
                </c:pt>
                <c:pt idx="22">
                  <c:v>115.045925233107</c:v>
                </c:pt>
                <c:pt idx="23">
                  <c:v>117.903360834283</c:v>
                </c:pt>
                <c:pt idx="24">
                  <c:v>118.61177334192</c:v>
                </c:pt>
                <c:pt idx="25">
                  <c:v>119.8137470462</c:v>
                </c:pt>
                <c:pt idx="26">
                  <c:v>120.620350938033</c:v>
                </c:pt>
                <c:pt idx="27">
                  <c:v>122.826223993049</c:v>
                </c:pt>
                <c:pt idx="28">
                  <c:v>124.043595359407</c:v>
                </c:pt>
                <c:pt idx="29">
                  <c:v>125.541188522547</c:v>
                </c:pt>
                <c:pt idx="30">
                  <c:v>125.632994653251</c:v>
                </c:pt>
                <c:pt idx="31">
                  <c:v>128.374332089944</c:v>
                </c:pt>
                <c:pt idx="32">
                  <c:v>128.679540298581</c:v>
                </c:pt>
                <c:pt idx="33">
                  <c:v>129.198766685226</c:v>
                </c:pt>
                <c:pt idx="34">
                  <c:v>131.272320440299</c:v>
                </c:pt>
                <c:pt idx="35">
                  <c:v>134.742875372562</c:v>
                </c:pt>
                <c:pt idx="36">
                  <c:v>135.302960857843</c:v>
                </c:pt>
                <c:pt idx="37">
                  <c:v>136.588885607542</c:v>
                </c:pt>
                <c:pt idx="38">
                  <c:v>137.58118989381</c:v>
                </c:pt>
                <c:pt idx="39">
                  <c:v>138.645601968022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'quadratic fit'!$A$1:$A$1</c:f>
              <c:strCache>
                <c:ptCount val="1"/>
                <c:pt idx="0">
                  <c:v>y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'quadratic fit'!$D$3:$D$42</c:f>
              <c:numCache>
                <c:formatCode>General</c:formatCode>
                <c:ptCount val="40"/>
                <c:pt idx="0">
                  <c:v>0</c:v>
                </c:pt>
                <c:pt idx="1">
                  <c:v>1.05133470225873</c:v>
                </c:pt>
                <c:pt idx="2">
                  <c:v>2.03696098562628</c:v>
                </c:pt>
                <c:pt idx="3">
                  <c:v>9.29774127310062</c:v>
                </c:pt>
                <c:pt idx="4">
                  <c:v>12.3203285420945</c:v>
                </c:pt>
                <c:pt idx="5">
                  <c:v>14.6201232032854</c:v>
                </c:pt>
                <c:pt idx="6">
                  <c:v>16</c:v>
                </c:pt>
                <c:pt idx="7">
                  <c:v>16.4928131416838</c:v>
                </c:pt>
                <c:pt idx="8">
                  <c:v>17.7741273100616</c:v>
                </c:pt>
                <c:pt idx="9">
                  <c:v>19.1868583162218</c:v>
                </c:pt>
                <c:pt idx="10">
                  <c:v>24.3449691991786</c:v>
                </c:pt>
                <c:pt idx="11">
                  <c:v>30.3572895277207</c:v>
                </c:pt>
                <c:pt idx="12">
                  <c:v>36.3696098562628</c:v>
                </c:pt>
                <c:pt idx="13">
                  <c:v>37.1909650924025</c:v>
                </c:pt>
                <c:pt idx="14">
                  <c:v>42.1519507186858</c:v>
                </c:pt>
                <c:pt idx="15">
                  <c:v>43.0061601642711</c:v>
                </c:pt>
                <c:pt idx="16">
                  <c:v>44.0246406570842</c:v>
                </c:pt>
                <c:pt idx="17">
                  <c:v>45.305954825462</c:v>
                </c:pt>
                <c:pt idx="18">
                  <c:v>49.741273100616</c:v>
                </c:pt>
                <c:pt idx="19">
                  <c:v>50.9897330595483</c:v>
                </c:pt>
                <c:pt idx="20">
                  <c:v>53.782340862423</c:v>
                </c:pt>
                <c:pt idx="21">
                  <c:v>55.5893223819302</c:v>
                </c:pt>
                <c:pt idx="22">
                  <c:v>60.4845995893224</c:v>
                </c:pt>
                <c:pt idx="23">
                  <c:v>64.7227926078029</c:v>
                </c:pt>
                <c:pt idx="24">
                  <c:v>65.8069815195072</c:v>
                </c:pt>
                <c:pt idx="25">
                  <c:v>67.6796714579055</c:v>
                </c:pt>
                <c:pt idx="26">
                  <c:v>68.9609856262834</c:v>
                </c:pt>
                <c:pt idx="27">
                  <c:v>72.5749486652977</c:v>
                </c:pt>
                <c:pt idx="28">
                  <c:v>74.6447638603696</c:v>
                </c:pt>
                <c:pt idx="29">
                  <c:v>77.2731006160164</c:v>
                </c:pt>
                <c:pt idx="30">
                  <c:v>77.4373716632443</c:v>
                </c:pt>
                <c:pt idx="31">
                  <c:v>82.5297741273101</c:v>
                </c:pt>
                <c:pt idx="32">
                  <c:v>83.1211498973306</c:v>
                </c:pt>
                <c:pt idx="33">
                  <c:v>84.1396303901437</c:v>
                </c:pt>
                <c:pt idx="34">
                  <c:v>88.3778234086242</c:v>
                </c:pt>
                <c:pt idx="35">
                  <c:v>96.2299794661191</c:v>
                </c:pt>
                <c:pt idx="36">
                  <c:v>97.6098562628337</c:v>
                </c:pt>
                <c:pt idx="37">
                  <c:v>100.928131416838</c:v>
                </c:pt>
                <c:pt idx="38">
                  <c:v>103.655030800821</c:v>
                </c:pt>
                <c:pt idx="39">
                  <c:v>106.776180698152</c:v>
                </c:pt>
              </c:numCache>
            </c:numRef>
          </c:xVal>
          <c:yVal>
            <c:numRef>
              <c:f>'quadratic fit'!$A$3:$A$42</c:f>
              <c:numCache>
                <c:formatCode>General</c:formatCode>
                <c:ptCount val="40"/>
                <c:pt idx="0">
                  <c:v>49.53</c:v>
                </c:pt>
                <c:pt idx="1">
                  <c:v>54.61</c:v>
                </c:pt>
                <c:pt idx="2">
                  <c:v>56.515</c:v>
                </c:pt>
                <c:pt idx="3">
                  <c:v>72</c:v>
                </c:pt>
                <c:pt idx="4">
                  <c:v>76.2</c:v>
                </c:pt>
                <c:pt idx="5">
                  <c:v>77</c:v>
                </c:pt>
                <c:pt idx="6">
                  <c:v>81</c:v>
                </c:pt>
                <c:pt idx="7">
                  <c:v>82</c:v>
                </c:pt>
                <c:pt idx="8">
                  <c:v>81.28</c:v>
                </c:pt>
                <c:pt idx="9">
                  <c:v>83.82</c:v>
                </c:pt>
                <c:pt idx="10">
                  <c:v>87.63</c:v>
                </c:pt>
                <c:pt idx="11">
                  <c:v>92.71</c:v>
                </c:pt>
                <c:pt idx="12">
                  <c:v>98</c:v>
                </c:pt>
                <c:pt idx="13">
                  <c:v>99</c:v>
                </c:pt>
                <c:pt idx="14">
                  <c:v>100</c:v>
                </c:pt>
                <c:pt idx="15">
                  <c:v>102.235</c:v>
                </c:pt>
                <c:pt idx="16">
                  <c:v>104</c:v>
                </c:pt>
                <c:pt idx="17">
                  <c:v>104.14</c:v>
                </c:pt>
                <c:pt idx="18">
                  <c:v>107.061</c:v>
                </c:pt>
                <c:pt idx="19">
                  <c:v>109.22</c:v>
                </c:pt>
                <c:pt idx="20">
                  <c:v>108.5</c:v>
                </c:pt>
                <c:pt idx="21">
                  <c:v>109.855</c:v>
                </c:pt>
                <c:pt idx="22">
                  <c:v>114.3</c:v>
                </c:pt>
                <c:pt idx="23">
                  <c:v>117</c:v>
                </c:pt>
                <c:pt idx="24">
                  <c:v>112</c:v>
                </c:pt>
                <c:pt idx="25">
                  <c:v>118</c:v>
                </c:pt>
                <c:pt idx="26">
                  <c:v>119.38</c:v>
                </c:pt>
                <c:pt idx="27">
                  <c:v>122.1994</c:v>
                </c:pt>
                <c:pt idx="28">
                  <c:v>121.92</c:v>
                </c:pt>
                <c:pt idx="29">
                  <c:v>125.476</c:v>
                </c:pt>
                <c:pt idx="30">
                  <c:v>124.5</c:v>
                </c:pt>
                <c:pt idx="31">
                  <c:v>125.73</c:v>
                </c:pt>
                <c:pt idx="32">
                  <c:v>127</c:v>
                </c:pt>
                <c:pt idx="33">
                  <c:v>127</c:v>
                </c:pt>
                <c:pt idx="34">
                  <c:v>130.5</c:v>
                </c:pt>
                <c:pt idx="35">
                  <c:v>134.5946</c:v>
                </c:pt>
                <c:pt idx="36">
                  <c:v>137.668</c:v>
                </c:pt>
                <c:pt idx="37">
                  <c:v>139.446</c:v>
                </c:pt>
                <c:pt idx="38">
                  <c:v>140.97</c:v>
                </c:pt>
                <c:pt idx="39">
                  <c:v>140.97</c:v>
                </c:pt>
              </c:numCache>
            </c:numRef>
          </c:yVal>
          <c:smooth val="0"/>
        </c:ser>
        <c:axId val="88280556"/>
        <c:axId val="34223589"/>
      </c:scatterChart>
      <c:valAx>
        <c:axId val="8828055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34223589"/>
        <c:crosses val="autoZero"/>
        <c:crossBetween val="midCat"/>
      </c:valAx>
      <c:valAx>
        <c:axId val="34223589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88280556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span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8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9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2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14040</xdr:colOff>
      <xdr:row>0</xdr:row>
      <xdr:rowOff>43560</xdr:rowOff>
    </xdr:from>
    <xdr:to>
      <xdr:col>10</xdr:col>
      <xdr:colOff>83880</xdr:colOff>
      <xdr:row>20</xdr:row>
      <xdr:rowOff>31680</xdr:rowOff>
    </xdr:to>
    <xdr:graphicFrame>
      <xdr:nvGraphicFramePr>
        <xdr:cNvPr id="0" name=""/>
        <xdr:cNvGraphicFramePr/>
      </xdr:nvGraphicFramePr>
      <xdr:xfrm>
        <a:off x="2089800" y="43560"/>
        <a:ext cx="5759280" cy="323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223560</xdr:colOff>
      <xdr:row>0</xdr:row>
      <xdr:rowOff>43200</xdr:rowOff>
    </xdr:from>
    <xdr:to>
      <xdr:col>24</xdr:col>
      <xdr:colOff>499320</xdr:colOff>
      <xdr:row>20</xdr:row>
      <xdr:rowOff>32400</xdr:rowOff>
    </xdr:to>
    <xdr:graphicFrame>
      <xdr:nvGraphicFramePr>
        <xdr:cNvPr id="1" name=""/>
        <xdr:cNvGraphicFramePr/>
      </xdr:nvGraphicFramePr>
      <xdr:xfrm>
        <a:off x="5359320" y="43200"/>
        <a:ext cx="5762160" cy="3240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6840</xdr:colOff>
      <xdr:row>0</xdr:row>
      <xdr:rowOff>43200</xdr:rowOff>
    </xdr:from>
    <xdr:to>
      <xdr:col>23</xdr:col>
      <xdr:colOff>453600</xdr:colOff>
      <xdr:row>20</xdr:row>
      <xdr:rowOff>32040</xdr:rowOff>
    </xdr:to>
    <xdr:graphicFrame>
      <xdr:nvGraphicFramePr>
        <xdr:cNvPr id="2" name=""/>
        <xdr:cNvGraphicFramePr/>
      </xdr:nvGraphicFramePr>
      <xdr:xfrm>
        <a:off x="6401880" y="43200"/>
        <a:ext cx="5758560" cy="3240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41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D27" activeCellId="0" sqref="D27"/>
    </sheetView>
  </sheetViews>
  <sheetFormatPr defaultRowHeight="12.8" outlineLevelRow="0" outlineLevelCol="0"/>
  <cols>
    <col collapsed="false" customWidth="true" hidden="false" outlineLevel="0" max="1" min="1" style="0" width="13.12"/>
    <col collapsed="false" customWidth="false" hidden="false" outlineLevel="0" max="2" min="2" style="0" width="11.52"/>
    <col collapsed="false" customWidth="true" hidden="false" outlineLevel="0" max="3" min="3" style="0" width="4.78"/>
    <col collapsed="false" customWidth="false" hidden="false" outlineLevel="0" max="1025" min="4" style="0" width="11.52"/>
  </cols>
  <sheetData>
    <row r="1" customFormat="false" ht="12.8" hidden="false" customHeight="false" outlineLevel="0" collapsed="false">
      <c r="A1" s="1" t="s">
        <v>0</v>
      </c>
      <c r="B1" s="1" t="s">
        <v>1</v>
      </c>
    </row>
    <row r="2" customFormat="false" ht="12.8" hidden="false" customHeight="false" outlineLevel="0" collapsed="false">
      <c r="A2" s="2" t="n">
        <v>0</v>
      </c>
      <c r="B2" s="2" t="n">
        <v>49.53</v>
      </c>
    </row>
    <row r="3" customFormat="false" ht="12.8" hidden="false" customHeight="false" outlineLevel="0" collapsed="false">
      <c r="A3" s="2" t="n">
        <v>1.05133470225873</v>
      </c>
      <c r="B3" s="2" t="n">
        <v>54.61</v>
      </c>
    </row>
    <row r="4" customFormat="false" ht="12.8" hidden="false" customHeight="false" outlineLevel="0" collapsed="false">
      <c r="A4" s="2" t="n">
        <v>2.03696098562628</v>
      </c>
      <c r="B4" s="2" t="n">
        <v>56.515</v>
      </c>
    </row>
    <row r="5" customFormat="false" ht="12.8" hidden="false" customHeight="false" outlineLevel="0" collapsed="false">
      <c r="A5" s="2" t="n">
        <v>9.29774127310062</v>
      </c>
      <c r="B5" s="2" t="n">
        <v>72</v>
      </c>
    </row>
    <row r="6" customFormat="false" ht="12.8" hidden="false" customHeight="false" outlineLevel="0" collapsed="false">
      <c r="A6" s="2" t="n">
        <v>12.3203285420945</v>
      </c>
      <c r="B6" s="2" t="n">
        <v>76.2</v>
      </c>
    </row>
    <row r="7" customFormat="false" ht="12.8" hidden="false" customHeight="false" outlineLevel="0" collapsed="false">
      <c r="A7" s="2" t="n">
        <v>14.6201232032854</v>
      </c>
      <c r="B7" s="2" t="n">
        <v>77</v>
      </c>
    </row>
    <row r="8" customFormat="false" ht="12.8" hidden="false" customHeight="false" outlineLevel="0" collapsed="false">
      <c r="A8" s="2" t="n">
        <v>16</v>
      </c>
      <c r="B8" s="2" t="n">
        <v>81</v>
      </c>
    </row>
    <row r="9" customFormat="false" ht="12.8" hidden="false" customHeight="false" outlineLevel="0" collapsed="false">
      <c r="A9" s="2" t="n">
        <v>16.4928131416838</v>
      </c>
      <c r="B9" s="2" t="n">
        <v>82</v>
      </c>
    </row>
    <row r="10" customFormat="false" ht="12.8" hidden="false" customHeight="false" outlineLevel="0" collapsed="false">
      <c r="A10" s="2" t="n">
        <v>17.7741273100616</v>
      </c>
      <c r="B10" s="2" t="n">
        <v>81.28</v>
      </c>
    </row>
    <row r="11" customFormat="false" ht="12.8" hidden="false" customHeight="false" outlineLevel="0" collapsed="false">
      <c r="A11" s="2" t="n">
        <v>19.1868583162218</v>
      </c>
      <c r="B11" s="2" t="n">
        <v>83.82</v>
      </c>
    </row>
    <row r="12" customFormat="false" ht="12.8" hidden="false" customHeight="false" outlineLevel="0" collapsed="false">
      <c r="A12" s="2" t="n">
        <v>24.3449691991786</v>
      </c>
      <c r="B12" s="2" t="n">
        <v>87.63</v>
      </c>
    </row>
    <row r="13" customFormat="false" ht="12.8" hidden="false" customHeight="false" outlineLevel="0" collapsed="false">
      <c r="A13" s="2" t="n">
        <v>30.3572895277207</v>
      </c>
      <c r="B13" s="2" t="n">
        <v>92.71</v>
      </c>
    </row>
    <row r="14" customFormat="false" ht="12.8" hidden="false" customHeight="false" outlineLevel="0" collapsed="false">
      <c r="A14" s="2" t="n">
        <v>36.3696098562628</v>
      </c>
      <c r="B14" s="2" t="n">
        <v>98</v>
      </c>
    </row>
    <row r="15" customFormat="false" ht="12.8" hidden="false" customHeight="false" outlineLevel="0" collapsed="false">
      <c r="A15" s="2" t="n">
        <v>37.1909650924025</v>
      </c>
      <c r="B15" s="2" t="n">
        <v>99</v>
      </c>
    </row>
    <row r="16" customFormat="false" ht="12.8" hidden="false" customHeight="false" outlineLevel="0" collapsed="false">
      <c r="A16" s="2" t="n">
        <v>42.1519507186858</v>
      </c>
      <c r="B16" s="2" t="n">
        <v>100</v>
      </c>
    </row>
    <row r="17" customFormat="false" ht="12.8" hidden="false" customHeight="false" outlineLevel="0" collapsed="false">
      <c r="A17" s="2" t="n">
        <v>43.0061601642711</v>
      </c>
      <c r="B17" s="2" t="n">
        <v>102.235</v>
      </c>
    </row>
    <row r="18" customFormat="false" ht="12.8" hidden="false" customHeight="false" outlineLevel="0" collapsed="false">
      <c r="A18" s="2" t="n">
        <v>44.0246406570842</v>
      </c>
      <c r="B18" s="2" t="n">
        <v>104</v>
      </c>
    </row>
    <row r="19" customFormat="false" ht="12.8" hidden="false" customHeight="false" outlineLevel="0" collapsed="false">
      <c r="A19" s="2" t="n">
        <v>45.305954825462</v>
      </c>
      <c r="B19" s="2" t="n">
        <v>104.14</v>
      </c>
    </row>
    <row r="20" customFormat="false" ht="12.8" hidden="false" customHeight="false" outlineLevel="0" collapsed="false">
      <c r="A20" s="2" t="n">
        <v>49.741273100616</v>
      </c>
      <c r="B20" s="2" t="n">
        <v>107.061</v>
      </c>
    </row>
    <row r="21" customFormat="false" ht="12.8" hidden="false" customHeight="false" outlineLevel="0" collapsed="false">
      <c r="A21" s="2" t="n">
        <v>50.9897330595483</v>
      </c>
      <c r="B21" s="2" t="n">
        <v>109.22</v>
      </c>
    </row>
    <row r="22" customFormat="false" ht="12.8" hidden="false" customHeight="false" outlineLevel="0" collapsed="false">
      <c r="A22" s="2" t="n">
        <v>53.782340862423</v>
      </c>
      <c r="B22" s="2" t="n">
        <v>108.5</v>
      </c>
    </row>
    <row r="23" customFormat="false" ht="12.8" hidden="false" customHeight="false" outlineLevel="0" collapsed="false">
      <c r="A23" s="2" t="n">
        <v>55.5893223819302</v>
      </c>
      <c r="B23" s="2" t="n">
        <v>109.855</v>
      </c>
    </row>
    <row r="24" customFormat="false" ht="12.8" hidden="false" customHeight="false" outlineLevel="0" collapsed="false">
      <c r="A24" s="2" t="n">
        <v>60.4845995893224</v>
      </c>
      <c r="B24" s="2" t="n">
        <v>114.3</v>
      </c>
    </row>
    <row r="25" customFormat="false" ht="12.8" hidden="false" customHeight="false" outlineLevel="0" collapsed="false">
      <c r="A25" s="2" t="n">
        <v>64.7227926078029</v>
      </c>
      <c r="B25" s="2" t="n">
        <v>117</v>
      </c>
    </row>
    <row r="26" customFormat="false" ht="12.8" hidden="false" customHeight="false" outlineLevel="0" collapsed="false">
      <c r="A26" s="2" t="n">
        <v>65.8069815195072</v>
      </c>
      <c r="B26" s="2" t="n">
        <v>112</v>
      </c>
    </row>
    <row r="27" customFormat="false" ht="12.8" hidden="false" customHeight="false" outlineLevel="0" collapsed="false">
      <c r="A27" s="2" t="n">
        <v>67.6796714579055</v>
      </c>
      <c r="B27" s="2" t="n">
        <v>118</v>
      </c>
    </row>
    <row r="28" customFormat="false" ht="12.8" hidden="false" customHeight="false" outlineLevel="0" collapsed="false">
      <c r="A28" s="2" t="n">
        <v>68.9609856262834</v>
      </c>
      <c r="B28" s="2" t="n">
        <v>119.38</v>
      </c>
    </row>
    <row r="29" customFormat="false" ht="12.8" hidden="false" customHeight="false" outlineLevel="0" collapsed="false">
      <c r="A29" s="2" t="n">
        <v>72.5749486652977</v>
      </c>
      <c r="B29" s="2" t="n">
        <v>122.1994</v>
      </c>
    </row>
    <row r="30" customFormat="false" ht="12.8" hidden="false" customHeight="false" outlineLevel="0" collapsed="false">
      <c r="A30" s="2" t="n">
        <v>74.6447638603696</v>
      </c>
      <c r="B30" s="2" t="n">
        <v>121.92</v>
      </c>
    </row>
    <row r="31" customFormat="false" ht="12.8" hidden="false" customHeight="false" outlineLevel="0" collapsed="false">
      <c r="A31" s="2" t="n">
        <v>77.2731006160164</v>
      </c>
      <c r="B31" s="2" t="n">
        <v>125.476</v>
      </c>
    </row>
    <row r="32" customFormat="false" ht="12.8" hidden="false" customHeight="false" outlineLevel="0" collapsed="false">
      <c r="A32" s="2" t="n">
        <v>77.4373716632443</v>
      </c>
      <c r="B32" s="2" t="n">
        <v>124.5</v>
      </c>
    </row>
    <row r="33" customFormat="false" ht="12.8" hidden="false" customHeight="false" outlineLevel="0" collapsed="false">
      <c r="A33" s="2" t="n">
        <v>82.5297741273101</v>
      </c>
      <c r="B33" s="2" t="n">
        <v>125.73</v>
      </c>
    </row>
    <row r="34" customFormat="false" ht="12.8" hidden="false" customHeight="false" outlineLevel="0" collapsed="false">
      <c r="A34" s="2" t="n">
        <v>83.1211498973306</v>
      </c>
      <c r="B34" s="2" t="n">
        <v>127</v>
      </c>
    </row>
    <row r="35" customFormat="false" ht="12.8" hidden="false" customHeight="false" outlineLevel="0" collapsed="false">
      <c r="A35" s="2" t="n">
        <v>84.1396303901437</v>
      </c>
      <c r="B35" s="2" t="n">
        <v>127</v>
      </c>
    </row>
    <row r="36" customFormat="false" ht="12.8" hidden="false" customHeight="false" outlineLevel="0" collapsed="false">
      <c r="A36" s="2" t="n">
        <v>88.3778234086242</v>
      </c>
      <c r="B36" s="2" t="n">
        <v>130.5</v>
      </c>
    </row>
    <row r="37" customFormat="false" ht="12.8" hidden="false" customHeight="false" outlineLevel="0" collapsed="false">
      <c r="A37" s="2" t="n">
        <v>96.2299794661191</v>
      </c>
      <c r="B37" s="2" t="n">
        <v>134.5946</v>
      </c>
    </row>
    <row r="38" customFormat="false" ht="12.8" hidden="false" customHeight="false" outlineLevel="0" collapsed="false">
      <c r="A38" s="2" t="n">
        <v>97.6098562628337</v>
      </c>
      <c r="B38" s="2" t="n">
        <v>137.668</v>
      </c>
    </row>
    <row r="39" customFormat="false" ht="12.8" hidden="false" customHeight="false" outlineLevel="0" collapsed="false">
      <c r="A39" s="2" t="n">
        <v>100.928131416838</v>
      </c>
      <c r="B39" s="2" t="n">
        <v>139.446</v>
      </c>
    </row>
    <row r="40" customFormat="false" ht="12.8" hidden="false" customHeight="false" outlineLevel="0" collapsed="false">
      <c r="A40" s="2" t="n">
        <v>103.655030800821</v>
      </c>
      <c r="B40" s="2" t="n">
        <v>140.97</v>
      </c>
    </row>
    <row r="41" customFormat="false" ht="12.8" hidden="false" customHeight="false" outlineLevel="0" collapsed="false">
      <c r="A41" s="2" t="n">
        <v>106.776180698152</v>
      </c>
      <c r="B41" s="2" t="n">
        <v>140.97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V49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L14" activeCellId="0" sqref="L14"/>
    </sheetView>
  </sheetViews>
  <sheetFormatPr defaultRowHeight="12.8" outlineLevelRow="0" outlineLevelCol="0"/>
  <cols>
    <col collapsed="false" customWidth="true" hidden="false" outlineLevel="0" max="1" min="1" style="3" width="6.16"/>
    <col collapsed="false" customWidth="true" hidden="false" outlineLevel="0" max="2" min="2" style="3" width="3.09"/>
    <col collapsed="false" customWidth="true" hidden="false" outlineLevel="0" max="4" min="3" style="3" width="6.16"/>
    <col collapsed="false" customWidth="true" hidden="false" outlineLevel="0" max="5" min="5" style="0" width="4.32"/>
    <col collapsed="false" customWidth="true" hidden="false" outlineLevel="0" max="6" min="6" style="3" width="6.16"/>
    <col collapsed="false" customWidth="true" hidden="false" outlineLevel="0" max="7" min="7" style="4" width="6.16"/>
    <col collapsed="false" customWidth="true" hidden="false" outlineLevel="0" max="8" min="8" style="0" width="5.4"/>
    <col collapsed="false" customWidth="true" hidden="false" outlineLevel="0" max="10" min="9" style="0" width="6.48"/>
    <col collapsed="false" customWidth="true" hidden="false" outlineLevel="0" max="21" min="11" style="0" width="5.4"/>
    <col collapsed="false" customWidth="false" hidden="false" outlineLevel="0" max="1025" min="22" style="0" width="11.52"/>
  </cols>
  <sheetData>
    <row r="1" customFormat="false" ht="12.8" hidden="false" customHeight="false" outlineLevel="0" collapsed="false">
      <c r="A1" s="1" t="s">
        <v>2</v>
      </c>
      <c r="B1" s="1"/>
      <c r="C1" s="1" t="n">
        <v>1</v>
      </c>
      <c r="D1" s="1" t="s">
        <v>3</v>
      </c>
      <c r="F1" s="5" t="s">
        <v>4</v>
      </c>
      <c r="G1" s="5"/>
      <c r="I1" s="5" t="s">
        <v>5</v>
      </c>
      <c r="J1" s="5"/>
      <c r="L1" s="5" t="s">
        <v>6</v>
      </c>
      <c r="M1" s="6"/>
    </row>
    <row r="2" customFormat="false" ht="12.8" hidden="false" customHeight="false" outlineLevel="0" collapsed="false">
      <c r="A2" s="1" t="s">
        <v>2</v>
      </c>
      <c r="B2" s="1"/>
      <c r="C2" s="1" t="s">
        <v>7</v>
      </c>
      <c r="D2" s="1" t="s">
        <v>8</v>
      </c>
      <c r="E2" s="1"/>
      <c r="F2" s="1" t="s">
        <v>9</v>
      </c>
      <c r="G2" s="7" t="s">
        <v>10</v>
      </c>
      <c r="H2" s="1"/>
      <c r="I2" s="1" t="s">
        <v>11</v>
      </c>
      <c r="J2" s="1" t="s">
        <v>12</v>
      </c>
      <c r="K2" s="1"/>
      <c r="L2" s="1" t="s">
        <v>13</v>
      </c>
      <c r="M2" s="1"/>
      <c r="N2" s="1"/>
      <c r="O2" s="1"/>
      <c r="P2" s="1"/>
      <c r="Q2" s="1"/>
      <c r="R2" s="1"/>
      <c r="S2" s="1"/>
      <c r="T2" s="1"/>
      <c r="U2" s="1"/>
      <c r="V2" s="1"/>
    </row>
    <row r="3" customFormat="false" ht="12.8" hidden="false" customHeight="false" outlineLevel="0" collapsed="false">
      <c r="A3" s="8" t="n">
        <v>49.53</v>
      </c>
      <c r="B3" s="8"/>
      <c r="C3" s="3" t="n">
        <v>1</v>
      </c>
      <c r="D3" s="8" t="n">
        <v>0</v>
      </c>
      <c r="E3" s="3"/>
      <c r="F3" s="8" t="n">
        <f aca="false">C3</f>
        <v>1</v>
      </c>
      <c r="G3" s="8" t="n">
        <f aca="false">D3-SUMPRODUCT(F$3:F$42,D$3:D$42)/SUMPRODUCT(F$3:F$42,F$3:F$42)*F3</f>
        <v>-52.364681724846</v>
      </c>
      <c r="H3" s="3"/>
      <c r="I3" s="9" t="n">
        <f aca="false">F3/SQRT(SUMPRODUCT(F$3:F$42,F$3:F$42))</f>
        <v>0.158113883008419</v>
      </c>
      <c r="J3" s="9" t="n">
        <f aca="false">G3/SQRT(SUMPRODUCT(G$3:G$42,G$3:G$42))</f>
        <v>-0.265389875461367</v>
      </c>
      <c r="K3" s="3"/>
      <c r="L3" s="8" t="n">
        <f aca="false">SUMPRODUCT(I$3:I$42,A$3:A$42)*I3+SUMPRODUCT(J$3:J$42,A$3:A$42)*J3</f>
        <v>65.7045815519413</v>
      </c>
      <c r="M3" s="3"/>
      <c r="N3" s="3"/>
      <c r="O3" s="3"/>
      <c r="P3" s="3"/>
      <c r="Q3" s="3"/>
      <c r="R3" s="3"/>
      <c r="S3" s="3"/>
      <c r="T3" s="3"/>
      <c r="U3" s="3"/>
      <c r="V3" s="3"/>
    </row>
    <row r="4" customFormat="false" ht="12.8" hidden="false" customHeight="false" outlineLevel="0" collapsed="false">
      <c r="A4" s="8" t="n">
        <v>54.61</v>
      </c>
      <c r="B4" s="8"/>
      <c r="C4" s="3" t="n">
        <v>1</v>
      </c>
      <c r="D4" s="8" t="n">
        <v>1.05133470225873</v>
      </c>
      <c r="E4" s="3"/>
      <c r="F4" s="8" t="n">
        <f aca="false">C4</f>
        <v>1</v>
      </c>
      <c r="G4" s="8" t="n">
        <f aca="false">D4-SUMPRODUCT(F$3:F$42,D$3:D$42)/SUMPRODUCT(F$3:F$42,F$3:F$42)*F4</f>
        <v>-51.3133470225873</v>
      </c>
      <c r="H4" s="3"/>
      <c r="I4" s="9" t="n">
        <f aca="false">F4/SQRT(SUMPRODUCT(F$3:F$42,F$3:F$42))</f>
        <v>0.158113883008419</v>
      </c>
      <c r="J4" s="9" t="n">
        <f aca="false">G4/SQRT(SUMPRODUCT(G$3:G$42,G$3:G$42))</f>
        <v>-0.260061597383277</v>
      </c>
      <c r="K4" s="3"/>
      <c r="L4" s="8" t="n">
        <f aca="false">SUMPRODUCT(I$3:I$42,A$3:A$42)*I4+SUMPRODUCT(J$3:J$42,A$3:A$42)*J4</f>
        <v>66.5010312745237</v>
      </c>
      <c r="M4" s="3"/>
      <c r="N4" s="3"/>
      <c r="O4" s="3"/>
      <c r="P4" s="3"/>
      <c r="Q4" s="3"/>
      <c r="R4" s="3"/>
      <c r="S4" s="3"/>
      <c r="T4" s="3"/>
      <c r="U4" s="3"/>
      <c r="V4" s="3"/>
    </row>
    <row r="5" customFormat="false" ht="12.8" hidden="false" customHeight="false" outlineLevel="0" collapsed="false">
      <c r="A5" s="8" t="n">
        <v>56.515</v>
      </c>
      <c r="B5" s="8"/>
      <c r="C5" s="3" t="n">
        <v>1</v>
      </c>
      <c r="D5" s="8" t="n">
        <v>2.03696098562628</v>
      </c>
      <c r="E5" s="3"/>
      <c r="F5" s="8" t="n">
        <f aca="false">C5</f>
        <v>1</v>
      </c>
      <c r="G5" s="8" t="n">
        <f aca="false">D5-SUMPRODUCT(F$3:F$42,D$3:D$42)/SUMPRODUCT(F$3:F$42,F$3:F$42)*F5</f>
        <v>-50.3277207392197</v>
      </c>
      <c r="H5" s="3"/>
      <c r="I5" s="9" t="n">
        <f aca="false">F5/SQRT(SUMPRODUCT(F$3:F$42,F$3:F$42))</f>
        <v>0.158113883008419</v>
      </c>
      <c r="J5" s="9" t="n">
        <f aca="false">G5/SQRT(SUMPRODUCT(G$3:G$42,G$3:G$42))</f>
        <v>-0.255066336685068</v>
      </c>
      <c r="K5" s="3"/>
      <c r="L5" s="8" t="n">
        <f aca="false">SUMPRODUCT(I$3:I$42,A$3:A$42)*I5+SUMPRODUCT(J$3:J$42,A$3:A$42)*J5</f>
        <v>67.2477028894446</v>
      </c>
      <c r="M5" s="3"/>
      <c r="N5" s="3"/>
      <c r="O5" s="3"/>
      <c r="P5" s="3"/>
      <c r="Q5" s="3"/>
      <c r="R5" s="3"/>
      <c r="S5" s="3"/>
      <c r="T5" s="3"/>
      <c r="U5" s="3"/>
      <c r="V5" s="3"/>
    </row>
    <row r="6" customFormat="false" ht="12.8" hidden="false" customHeight="false" outlineLevel="0" collapsed="false">
      <c r="A6" s="8" t="n">
        <v>72</v>
      </c>
      <c r="B6" s="8"/>
      <c r="C6" s="3" t="n">
        <v>1</v>
      </c>
      <c r="D6" s="8" t="n">
        <v>9.29774127310062</v>
      </c>
      <c r="E6" s="3"/>
      <c r="F6" s="8" t="n">
        <f aca="false">C6</f>
        <v>1</v>
      </c>
      <c r="G6" s="8" t="n">
        <f aca="false">D6-SUMPRODUCT(F$3:F$42,D$3:D$42)/SUMPRODUCT(F$3:F$42,F$3:F$42)*F6</f>
        <v>-43.0669404517454</v>
      </c>
      <c r="H6" s="3"/>
      <c r="I6" s="9" t="n">
        <f aca="false">F6/SQRT(SUMPRODUCT(F$3:F$42,F$3:F$42))</f>
        <v>0.158113883008419</v>
      </c>
      <c r="J6" s="9" t="n">
        <f aca="false">G6/SQRT(SUMPRODUCT(G$3:G$42,G$3:G$42))</f>
        <v>-0.218267916208259</v>
      </c>
      <c r="K6" s="3"/>
      <c r="L6" s="8" t="n">
        <f aca="false">SUMPRODUCT(I$3:I$42,A$3:A$42)*I6+SUMPRODUCT(J$3:J$42,A$3:A$42)*J6</f>
        <v>72.748183786029</v>
      </c>
      <c r="M6" s="3"/>
      <c r="N6" s="3"/>
      <c r="O6" s="3"/>
      <c r="P6" s="3"/>
      <c r="Q6" s="3"/>
      <c r="R6" s="3"/>
      <c r="S6" s="3"/>
      <c r="T6" s="3"/>
      <c r="U6" s="3"/>
      <c r="V6" s="3"/>
    </row>
    <row r="7" customFormat="false" ht="12.8" hidden="false" customHeight="false" outlineLevel="0" collapsed="false">
      <c r="A7" s="8" t="n">
        <v>76.2</v>
      </c>
      <c r="B7" s="8"/>
      <c r="C7" s="3" t="n">
        <v>1</v>
      </c>
      <c r="D7" s="8" t="n">
        <v>12.3203285420945</v>
      </c>
      <c r="E7" s="3"/>
      <c r="F7" s="8" t="n">
        <f aca="false">C7</f>
        <v>1</v>
      </c>
      <c r="G7" s="8" t="n">
        <f aca="false">D7-SUMPRODUCT(F$3:F$42,D$3:D$42)/SUMPRODUCT(F$3:F$42,F$3:F$42)*F7</f>
        <v>-40.0443531827515</v>
      </c>
      <c r="H7" s="3"/>
      <c r="I7" s="9" t="n">
        <f aca="false">F7/SQRT(SUMPRODUCT(F$3:F$42,F$3:F$42))</f>
        <v>0.158113883008419</v>
      </c>
      <c r="J7" s="9" t="n">
        <f aca="false">G7/SQRT(SUMPRODUCT(G$3:G$42,G$3:G$42))</f>
        <v>-0.20294911673375</v>
      </c>
      <c r="K7" s="3"/>
      <c r="L7" s="8" t="n">
        <f aca="false">SUMPRODUCT(I$3:I$42,A$3:A$42)*I7+SUMPRODUCT(J$3:J$42,A$3:A$42)*J7</f>
        <v>75.0379767384533</v>
      </c>
      <c r="M7" s="3"/>
      <c r="N7" s="3"/>
      <c r="O7" s="3"/>
      <c r="P7" s="3"/>
      <c r="Q7" s="3"/>
      <c r="R7" s="3"/>
      <c r="S7" s="3"/>
      <c r="T7" s="3"/>
      <c r="U7" s="3"/>
      <c r="V7" s="3"/>
    </row>
    <row r="8" customFormat="false" ht="12.8" hidden="false" customHeight="false" outlineLevel="0" collapsed="false">
      <c r="A8" s="8" t="n">
        <v>77</v>
      </c>
      <c r="B8" s="8"/>
      <c r="C8" s="3" t="n">
        <v>1</v>
      </c>
      <c r="D8" s="8" t="n">
        <v>14.6201232032854</v>
      </c>
      <c r="E8" s="3"/>
      <c r="F8" s="8" t="n">
        <f aca="false">C8</f>
        <v>1</v>
      </c>
      <c r="G8" s="8" t="n">
        <f aca="false">D8-SUMPRODUCT(F$3:F$42,D$3:D$42)/SUMPRODUCT(F$3:F$42,F$3:F$42)*F8</f>
        <v>-37.7445585215606</v>
      </c>
      <c r="H8" s="3"/>
      <c r="I8" s="9" t="n">
        <f aca="false">F8/SQRT(SUMPRODUCT(F$3:F$42,F$3:F$42))</f>
        <v>0.158113883008419</v>
      </c>
      <c r="J8" s="9" t="n">
        <f aca="false">G8/SQRT(SUMPRODUCT(G$3:G$42,G$3:G$42))</f>
        <v>-0.191293508437928</v>
      </c>
      <c r="K8" s="3"/>
      <c r="L8" s="8" t="n">
        <f aca="false">SUMPRODUCT(I$3:I$42,A$3:A$42)*I8+SUMPRODUCT(J$3:J$42,A$3:A$42)*J8</f>
        <v>76.7802105066021</v>
      </c>
      <c r="M8" s="3"/>
      <c r="N8" s="3"/>
      <c r="O8" s="3"/>
      <c r="P8" s="3"/>
      <c r="Q8" s="3"/>
      <c r="R8" s="3"/>
      <c r="S8" s="3"/>
      <c r="T8" s="3"/>
      <c r="U8" s="3"/>
      <c r="V8" s="3"/>
    </row>
    <row r="9" customFormat="false" ht="12.8" hidden="false" customHeight="false" outlineLevel="0" collapsed="false">
      <c r="A9" s="8" t="n">
        <v>81</v>
      </c>
      <c r="B9" s="8"/>
      <c r="C9" s="3" t="n">
        <v>1</v>
      </c>
      <c r="D9" s="8" t="n">
        <v>16</v>
      </c>
      <c r="E9" s="3"/>
      <c r="F9" s="8" t="n">
        <f aca="false">C9</f>
        <v>1</v>
      </c>
      <c r="G9" s="8" t="n">
        <f aca="false">D9-SUMPRODUCT(F$3:F$42,D$3:D$42)/SUMPRODUCT(F$3:F$42,F$3:F$42)*F9</f>
        <v>-36.364681724846</v>
      </c>
      <c r="H9" s="3"/>
      <c r="I9" s="9" t="n">
        <f aca="false">F9/SQRT(SUMPRODUCT(F$3:F$42,F$3:F$42))</f>
        <v>0.158113883008419</v>
      </c>
      <c r="J9" s="9" t="n">
        <f aca="false">G9/SQRT(SUMPRODUCT(G$3:G$42,G$3:G$42))</f>
        <v>-0.184300143460435</v>
      </c>
      <c r="K9" s="3"/>
      <c r="L9" s="8" t="n">
        <f aca="false">SUMPRODUCT(I$3:I$42,A$3:A$42)*I9+SUMPRODUCT(J$3:J$42,A$3:A$42)*J9</f>
        <v>77.8255507674915</v>
      </c>
      <c r="M9" s="3"/>
      <c r="N9" s="3"/>
      <c r="O9" s="3"/>
      <c r="P9" s="3"/>
      <c r="Q9" s="3"/>
      <c r="R9" s="3"/>
      <c r="S9" s="3"/>
      <c r="T9" s="3"/>
      <c r="U9" s="3"/>
      <c r="V9" s="3"/>
    </row>
    <row r="10" customFormat="false" ht="12.8" hidden="false" customHeight="false" outlineLevel="0" collapsed="false">
      <c r="A10" s="8" t="n">
        <v>82</v>
      </c>
      <c r="B10" s="8"/>
      <c r="C10" s="3" t="n">
        <v>1</v>
      </c>
      <c r="D10" s="8" t="n">
        <v>16.4928131416838</v>
      </c>
      <c r="E10" s="3"/>
      <c r="F10" s="8" t="n">
        <f aca="false">C10</f>
        <v>1</v>
      </c>
      <c r="G10" s="8" t="n">
        <f aca="false">D10-SUMPRODUCT(F$3:F$42,D$3:D$42)/SUMPRODUCT(F$3:F$42,F$3:F$42)*F10</f>
        <v>-35.8718685831622</v>
      </c>
      <c r="H10" s="3"/>
      <c r="I10" s="9" t="n">
        <f aca="false">F10/SQRT(SUMPRODUCT(F$3:F$42,F$3:F$42))</f>
        <v>0.158113883008419</v>
      </c>
      <c r="J10" s="9" t="n">
        <f aca="false">G10/SQRT(SUMPRODUCT(G$3:G$42,G$3:G$42))</f>
        <v>-0.18180251311133</v>
      </c>
      <c r="K10" s="3"/>
      <c r="L10" s="8" t="n">
        <f aca="false">SUMPRODUCT(I$3:I$42,A$3:A$42)*I10+SUMPRODUCT(J$3:J$42,A$3:A$42)*J10</f>
        <v>78.1988865749519</v>
      </c>
      <c r="M10" s="3"/>
      <c r="N10" s="3"/>
      <c r="O10" s="3"/>
      <c r="P10" s="3"/>
      <c r="Q10" s="3"/>
      <c r="R10" s="3"/>
      <c r="S10" s="3"/>
      <c r="T10" s="3"/>
      <c r="U10" s="3"/>
      <c r="V10" s="3"/>
    </row>
    <row r="11" customFormat="false" ht="12.8" hidden="false" customHeight="false" outlineLevel="0" collapsed="false">
      <c r="A11" s="8" t="n">
        <v>81.28</v>
      </c>
      <c r="B11" s="8"/>
      <c r="C11" s="3" t="n">
        <v>1</v>
      </c>
      <c r="D11" s="8" t="n">
        <v>17.7741273100616</v>
      </c>
      <c r="E11" s="3"/>
      <c r="F11" s="8" t="n">
        <f aca="false">C11</f>
        <v>1</v>
      </c>
      <c r="G11" s="8" t="n">
        <f aca="false">D11-SUMPRODUCT(F$3:F$42,D$3:D$42)/SUMPRODUCT(F$3:F$42,F$3:F$42)*F11</f>
        <v>-34.5905544147844</v>
      </c>
      <c r="H11" s="3"/>
      <c r="I11" s="9" t="n">
        <f aca="false">F11/SQRT(SUMPRODUCT(F$3:F$42,F$3:F$42))</f>
        <v>0.158113883008419</v>
      </c>
      <c r="J11" s="9" t="n">
        <f aca="false">G11/SQRT(SUMPRODUCT(G$3:G$42,G$3:G$42))</f>
        <v>-0.175308674203658</v>
      </c>
      <c r="K11" s="3"/>
      <c r="L11" s="8" t="n">
        <f aca="false">SUMPRODUCT(I$3:I$42,A$3:A$42)*I11+SUMPRODUCT(J$3:J$42,A$3:A$42)*J11</f>
        <v>79.1695596743492</v>
      </c>
      <c r="M11" s="3"/>
      <c r="N11" s="3"/>
      <c r="O11" s="3"/>
      <c r="P11" s="3"/>
      <c r="Q11" s="3"/>
      <c r="R11" s="3"/>
      <c r="S11" s="3"/>
      <c r="T11" s="3"/>
      <c r="U11" s="3"/>
      <c r="V11" s="3"/>
    </row>
    <row r="12" customFormat="false" ht="12.8" hidden="false" customHeight="false" outlineLevel="0" collapsed="false">
      <c r="A12" s="8" t="n">
        <v>83.82</v>
      </c>
      <c r="B12" s="8"/>
      <c r="C12" s="3" t="n">
        <v>1</v>
      </c>
      <c r="D12" s="8" t="n">
        <v>19.1868583162218</v>
      </c>
      <c r="E12" s="3"/>
      <c r="F12" s="8" t="n">
        <f aca="false">C12</f>
        <v>1</v>
      </c>
      <c r="G12" s="8" t="n">
        <f aca="false">D12-SUMPRODUCT(F$3:F$42,D$3:D$42)/SUMPRODUCT(F$3:F$42,F$3:F$42)*F12</f>
        <v>-33.1778234086242</v>
      </c>
      <c r="H12" s="3"/>
      <c r="I12" s="9" t="n">
        <f aca="false">F12/SQRT(SUMPRODUCT(F$3:F$42,F$3:F$42))</f>
        <v>0.158113883008419</v>
      </c>
      <c r="J12" s="9" t="n">
        <f aca="false">G12/SQRT(SUMPRODUCT(G$3:G$42,G$3:G$42))</f>
        <v>-0.168148800536225</v>
      </c>
      <c r="K12" s="3"/>
      <c r="L12" s="8" t="n">
        <f aca="false">SUMPRODUCT(I$3:I$42,A$3:A$42)*I12+SUMPRODUCT(J$3:J$42,A$3:A$42)*J12</f>
        <v>80.2397889890692</v>
      </c>
      <c r="M12" s="3"/>
      <c r="N12" s="3"/>
      <c r="O12" s="3"/>
      <c r="P12" s="3"/>
      <c r="Q12" s="3"/>
      <c r="R12" s="3"/>
      <c r="S12" s="3"/>
      <c r="T12" s="3"/>
      <c r="U12" s="3"/>
      <c r="V12" s="3"/>
    </row>
    <row r="13" customFormat="false" ht="12.8" hidden="false" customHeight="false" outlineLevel="0" collapsed="false">
      <c r="A13" s="8" t="n">
        <v>87.63</v>
      </c>
      <c r="B13" s="8"/>
      <c r="C13" s="3" t="n">
        <v>1</v>
      </c>
      <c r="D13" s="8" t="n">
        <v>24.3449691991786</v>
      </c>
      <c r="E13" s="3"/>
      <c r="F13" s="8" t="n">
        <f aca="false">C13</f>
        <v>1</v>
      </c>
      <c r="G13" s="8" t="n">
        <f aca="false">D13-SUMPRODUCT(F$3:F$42,D$3:D$42)/SUMPRODUCT(F$3:F$42,F$3:F$42)*F13</f>
        <v>-28.0197125256674</v>
      </c>
      <c r="H13" s="3"/>
      <c r="I13" s="9" t="n">
        <f aca="false">F13/SQRT(SUMPRODUCT(F$3:F$42,F$3:F$42))</f>
        <v>0.158113883008419</v>
      </c>
      <c r="J13" s="9" t="n">
        <f aca="false">G13/SQRT(SUMPRODUCT(G$3:G$42,G$3:G$42))</f>
        <v>-0.142006936215596</v>
      </c>
      <c r="K13" s="3"/>
      <c r="L13" s="8" t="n">
        <f aca="false">SUMPRODUCT(I$3:I$42,A$3:A$42)*I13+SUMPRODUCT(J$3:J$42,A$3:A$42)*J13</f>
        <v>84.1473704404888</v>
      </c>
      <c r="M13" s="3"/>
      <c r="N13" s="3"/>
      <c r="O13" s="3"/>
      <c r="P13" s="3"/>
      <c r="Q13" s="3"/>
      <c r="R13" s="3"/>
      <c r="S13" s="3"/>
      <c r="T13" s="3"/>
      <c r="U13" s="3"/>
      <c r="V13" s="3"/>
    </row>
    <row r="14" customFormat="false" ht="12.8" hidden="false" customHeight="false" outlineLevel="0" collapsed="false">
      <c r="A14" s="8" t="n">
        <v>92.71</v>
      </c>
      <c r="B14" s="8"/>
      <c r="C14" s="3" t="n">
        <v>1</v>
      </c>
      <c r="D14" s="8" t="n">
        <v>30.3572895277207</v>
      </c>
      <c r="E14" s="3"/>
      <c r="F14" s="8" t="n">
        <f aca="false">C14</f>
        <v>1</v>
      </c>
      <c r="G14" s="8" t="n">
        <f aca="false">D14-SUMPRODUCT(F$3:F$42,D$3:D$42)/SUMPRODUCT(F$3:F$42,F$3:F$42)*F14</f>
        <v>-22.0073921971253</v>
      </c>
      <c r="H14" s="3"/>
      <c r="I14" s="9" t="n">
        <f aca="false">F14/SQRT(SUMPRODUCT(F$3:F$42,F$3:F$42))</f>
        <v>0.158113883008419</v>
      </c>
      <c r="J14" s="9" t="n">
        <f aca="false">G14/SQRT(SUMPRODUCT(G$3:G$42,G$3:G$42))</f>
        <v>-0.111535845956519</v>
      </c>
      <c r="K14" s="3"/>
      <c r="L14" s="8" t="n">
        <f aca="false">SUMPRODUCT(I$3:I$42,A$3:A$42)*I14+SUMPRODUCT(J$3:J$42,A$3:A$42)*J14</f>
        <v>88.7020672915066</v>
      </c>
      <c r="M14" s="3"/>
      <c r="N14" s="3"/>
      <c r="O14" s="3"/>
      <c r="P14" s="3"/>
      <c r="Q14" s="3"/>
      <c r="R14" s="3"/>
      <c r="S14" s="3"/>
      <c r="T14" s="3"/>
      <c r="U14" s="3"/>
      <c r="V14" s="3"/>
    </row>
    <row r="15" customFormat="false" ht="12.8" hidden="false" customHeight="false" outlineLevel="0" collapsed="false">
      <c r="A15" s="8" t="n">
        <v>98</v>
      </c>
      <c r="B15" s="8"/>
      <c r="C15" s="3" t="n">
        <v>1</v>
      </c>
      <c r="D15" s="8" t="n">
        <v>36.3696098562628</v>
      </c>
      <c r="E15" s="3"/>
      <c r="F15" s="8" t="n">
        <f aca="false">C15</f>
        <v>1</v>
      </c>
      <c r="G15" s="8" t="n">
        <f aca="false">D15-SUMPRODUCT(F$3:F$42,D$3:D$42)/SUMPRODUCT(F$3:F$42,F$3:F$42)*F15</f>
        <v>-15.9950718685832</v>
      </c>
      <c r="H15" s="3"/>
      <c r="I15" s="9" t="n">
        <f aca="false">F15/SQRT(SUMPRODUCT(F$3:F$42,F$3:F$42))</f>
        <v>0.158113883008419</v>
      </c>
      <c r="J15" s="9" t="n">
        <f aca="false">G15/SQRT(SUMPRODUCT(G$3:G$42,G$3:G$42))</f>
        <v>-0.0810647556974414</v>
      </c>
      <c r="K15" s="3"/>
      <c r="L15" s="8" t="n">
        <f aca="false">SUMPRODUCT(I$3:I$42,A$3:A$42)*I15+SUMPRODUCT(J$3:J$42,A$3:A$42)*J15</f>
        <v>93.2567641425245</v>
      </c>
      <c r="M15" s="3"/>
      <c r="N15" s="3"/>
      <c r="O15" s="3"/>
      <c r="P15" s="3"/>
      <c r="Q15" s="3"/>
      <c r="R15" s="3"/>
      <c r="S15" s="3"/>
      <c r="T15" s="3"/>
      <c r="U15" s="3"/>
      <c r="V15" s="3"/>
    </row>
    <row r="16" customFormat="false" ht="12.8" hidden="false" customHeight="false" outlineLevel="0" collapsed="false">
      <c r="A16" s="8" t="n">
        <v>99</v>
      </c>
      <c r="B16" s="8"/>
      <c r="C16" s="3" t="n">
        <v>1</v>
      </c>
      <c r="D16" s="8" t="n">
        <v>37.1909650924025</v>
      </c>
      <c r="E16" s="3"/>
      <c r="F16" s="8" t="n">
        <f aca="false">C16</f>
        <v>1</v>
      </c>
      <c r="G16" s="8" t="n">
        <f aca="false">D16-SUMPRODUCT(F$3:F$42,D$3:D$42)/SUMPRODUCT(F$3:F$42,F$3:F$42)*F16</f>
        <v>-15.1737166324435</v>
      </c>
      <c r="H16" s="3"/>
      <c r="I16" s="9" t="n">
        <f aca="false">F16/SQRT(SUMPRODUCT(F$3:F$42,F$3:F$42))</f>
        <v>0.158113883008419</v>
      </c>
      <c r="J16" s="9" t="n">
        <f aca="false">G16/SQRT(SUMPRODUCT(G$3:G$42,G$3:G$42))</f>
        <v>-0.0769020384489332</v>
      </c>
      <c r="K16" s="3"/>
      <c r="L16" s="8" t="n">
        <f aca="false">SUMPRODUCT(I$3:I$42,A$3:A$42)*I16+SUMPRODUCT(J$3:J$42,A$3:A$42)*J16</f>
        <v>93.878990488292</v>
      </c>
      <c r="M16" s="3"/>
      <c r="N16" s="3"/>
      <c r="O16" s="3"/>
      <c r="P16" s="3"/>
      <c r="Q16" s="3"/>
      <c r="R16" s="3"/>
      <c r="S16" s="3"/>
      <c r="T16" s="3"/>
      <c r="U16" s="3"/>
      <c r="V16" s="3"/>
    </row>
    <row r="17" customFormat="false" ht="12.8" hidden="false" customHeight="false" outlineLevel="0" collapsed="false">
      <c r="A17" s="8" t="n">
        <v>100</v>
      </c>
      <c r="B17" s="8"/>
      <c r="C17" s="3" t="n">
        <v>1</v>
      </c>
      <c r="D17" s="8" t="n">
        <v>42.1519507186858</v>
      </c>
      <c r="E17" s="3"/>
      <c r="F17" s="8" t="n">
        <f aca="false">C17</f>
        <v>1</v>
      </c>
      <c r="G17" s="8" t="n">
        <f aca="false">D17-SUMPRODUCT(F$3:F$42,D$3:D$42)/SUMPRODUCT(F$3:F$42,F$3:F$42)*F17</f>
        <v>-10.2127310061602</v>
      </c>
      <c r="H17" s="3"/>
      <c r="I17" s="9" t="n">
        <f aca="false">F17/SQRT(SUMPRODUCT(F$3:F$42,F$3:F$42))</f>
        <v>0.158113883008419</v>
      </c>
      <c r="J17" s="9" t="n">
        <f aca="false">G17/SQRT(SUMPRODUCT(G$3:G$42,G$3:G$42))</f>
        <v>-0.0517592262679464</v>
      </c>
      <c r="K17" s="3"/>
      <c r="L17" s="8" t="n">
        <f aca="false">SUMPRODUCT(I$3:I$42,A$3:A$42)*I17+SUMPRODUCT(J$3:J$42,A$3:A$42)*J17</f>
        <v>97.6372376167274</v>
      </c>
      <c r="M17" s="3"/>
      <c r="N17" s="3"/>
      <c r="O17" s="3"/>
      <c r="P17" s="3"/>
      <c r="Q17" s="3"/>
      <c r="R17" s="3"/>
      <c r="S17" s="3"/>
      <c r="T17" s="3"/>
      <c r="U17" s="3"/>
      <c r="V17" s="3"/>
    </row>
    <row r="18" customFormat="false" ht="12.8" hidden="false" customHeight="false" outlineLevel="0" collapsed="false">
      <c r="A18" s="8" t="n">
        <v>102.235</v>
      </c>
      <c r="B18" s="8"/>
      <c r="C18" s="3" t="n">
        <v>1</v>
      </c>
      <c r="D18" s="8" t="n">
        <v>43.0061601642711</v>
      </c>
      <c r="E18" s="3"/>
      <c r="F18" s="8" t="n">
        <f aca="false">C18</f>
        <v>1</v>
      </c>
      <c r="G18" s="8" t="n">
        <f aca="false">D18-SUMPRODUCT(F$3:F$42,D$3:D$42)/SUMPRODUCT(F$3:F$42,F$3:F$42)*F18</f>
        <v>-9.35852156057489</v>
      </c>
      <c r="H18" s="3"/>
      <c r="I18" s="9" t="n">
        <f aca="false">F18/SQRT(SUMPRODUCT(F$3:F$42,F$3:F$42))</f>
        <v>0.158113883008419</v>
      </c>
      <c r="J18" s="9" t="n">
        <f aca="false">G18/SQRT(SUMPRODUCT(G$3:G$42,G$3:G$42))</f>
        <v>-0.0474300003294978</v>
      </c>
      <c r="K18" s="3"/>
      <c r="L18" s="8" t="n">
        <f aca="false">SUMPRODUCT(I$3:I$42,A$3:A$42)*I18+SUMPRODUCT(J$3:J$42,A$3:A$42)*J18</f>
        <v>98.2843530163256</v>
      </c>
      <c r="M18" s="3"/>
      <c r="N18" s="3"/>
      <c r="O18" s="3"/>
      <c r="P18" s="3"/>
      <c r="Q18" s="3"/>
      <c r="R18" s="3"/>
      <c r="S18" s="3"/>
      <c r="T18" s="3"/>
      <c r="U18" s="3"/>
      <c r="V18" s="3"/>
    </row>
    <row r="19" customFormat="false" ht="12.8" hidden="false" customHeight="false" outlineLevel="0" collapsed="false">
      <c r="A19" s="8" t="n">
        <v>104</v>
      </c>
      <c r="B19" s="8"/>
      <c r="C19" s="3" t="n">
        <v>1</v>
      </c>
      <c r="D19" s="8" t="n">
        <v>44.0246406570842</v>
      </c>
      <c r="E19" s="3"/>
      <c r="F19" s="8" t="n">
        <f aca="false">C19</f>
        <v>1</v>
      </c>
      <c r="G19" s="8" t="n">
        <f aca="false">D19-SUMPRODUCT(F$3:F$42,D$3:D$42)/SUMPRODUCT(F$3:F$42,F$3:F$42)*F19</f>
        <v>-8.3400410677618</v>
      </c>
      <c r="H19" s="3"/>
      <c r="I19" s="9" t="n">
        <f aca="false">F19/SQRT(SUMPRODUCT(F$3:F$42,F$3:F$42))</f>
        <v>0.158113883008419</v>
      </c>
      <c r="J19" s="9" t="n">
        <f aca="false">G19/SQRT(SUMPRODUCT(G$3:G$42,G$3:G$42))</f>
        <v>-0.0422682309413483</v>
      </c>
      <c r="K19" s="3"/>
      <c r="L19" s="8" t="n">
        <f aca="false">SUMPRODUCT(I$3:I$42,A$3:A$42)*I19+SUMPRODUCT(J$3:J$42,A$3:A$42)*J19</f>
        <v>99.0559136850772</v>
      </c>
      <c r="M19" s="3"/>
      <c r="N19" s="3"/>
      <c r="O19" s="3"/>
      <c r="P19" s="3"/>
      <c r="Q19" s="3"/>
      <c r="R19" s="3"/>
      <c r="S19" s="3"/>
      <c r="T19" s="3"/>
      <c r="U19" s="3"/>
      <c r="V19" s="3"/>
    </row>
    <row r="20" customFormat="false" ht="12.8" hidden="false" customHeight="false" outlineLevel="0" collapsed="false">
      <c r="A20" s="8" t="n">
        <v>104.14</v>
      </c>
      <c r="B20" s="8"/>
      <c r="C20" s="3" t="n">
        <v>1</v>
      </c>
      <c r="D20" s="8" t="n">
        <v>45.305954825462</v>
      </c>
      <c r="E20" s="3"/>
      <c r="F20" s="8" t="n">
        <f aca="false">C20</f>
        <v>1</v>
      </c>
      <c r="G20" s="8" t="n">
        <f aca="false">D20-SUMPRODUCT(F$3:F$42,D$3:D$42)/SUMPRODUCT(F$3:F$42,F$3:F$42)*F20</f>
        <v>-7.05872689938399</v>
      </c>
      <c r="H20" s="3"/>
      <c r="I20" s="9" t="n">
        <f aca="false">F20/SQRT(SUMPRODUCT(F$3:F$42,F$3:F$42))</f>
        <v>0.158113883008419</v>
      </c>
      <c r="J20" s="9" t="n">
        <f aca="false">G20/SQRT(SUMPRODUCT(G$3:G$42,G$3:G$42))</f>
        <v>-0.0357743920336762</v>
      </c>
      <c r="K20" s="3"/>
      <c r="L20" s="8" t="n">
        <f aca="false">SUMPRODUCT(I$3:I$42,A$3:A$42)*I20+SUMPRODUCT(J$3:J$42,A$3:A$42)*J20</f>
        <v>100.026586784474</v>
      </c>
      <c r="M20" s="3"/>
      <c r="N20" s="3"/>
      <c r="O20" s="3"/>
      <c r="P20" s="3"/>
      <c r="Q20" s="3"/>
      <c r="R20" s="3"/>
      <c r="S20" s="3"/>
      <c r="T20" s="3"/>
      <c r="U20" s="3"/>
      <c r="V20" s="3"/>
    </row>
    <row r="21" customFormat="false" ht="12.8" hidden="false" customHeight="false" outlineLevel="0" collapsed="false">
      <c r="A21" s="8" t="n">
        <v>107.061</v>
      </c>
      <c r="B21" s="8"/>
      <c r="C21" s="3" t="n">
        <v>1</v>
      </c>
      <c r="D21" s="8" t="n">
        <v>49.741273100616</v>
      </c>
      <c r="E21" s="3"/>
      <c r="F21" s="8" t="n">
        <f aca="false">C21</f>
        <v>1</v>
      </c>
      <c r="G21" s="8" t="n">
        <f aca="false">D21-SUMPRODUCT(F$3:F$42,D$3:D$42)/SUMPRODUCT(F$3:F$42,F$3:F$42)*F21</f>
        <v>-2.62340862423</v>
      </c>
      <c r="H21" s="3"/>
      <c r="I21" s="9" t="n">
        <f aca="false">F21/SQRT(SUMPRODUCT(F$3:F$42,F$3:F$42))</f>
        <v>0.158113883008419</v>
      </c>
      <c r="J21" s="9" t="n">
        <f aca="false">G21/SQRT(SUMPRODUCT(G$3:G$42,G$3:G$42))</f>
        <v>-0.013295718891734</v>
      </c>
      <c r="K21" s="3"/>
      <c r="L21" s="8" t="n">
        <f aca="false">SUMPRODUCT(I$3:I$42,A$3:A$42)*I21+SUMPRODUCT(J$3:J$42,A$3:A$42)*J21</f>
        <v>103.386609051619</v>
      </c>
      <c r="M21" s="3"/>
      <c r="N21" s="3"/>
      <c r="O21" s="3"/>
      <c r="P21" s="3"/>
      <c r="Q21" s="3"/>
      <c r="R21" s="3"/>
      <c r="S21" s="3"/>
      <c r="T21" s="3"/>
      <c r="U21" s="3"/>
      <c r="V21" s="3"/>
    </row>
    <row r="22" customFormat="false" ht="12.8" hidden="false" customHeight="false" outlineLevel="0" collapsed="false">
      <c r="A22" s="8" t="n">
        <v>109.22</v>
      </c>
      <c r="B22" s="8"/>
      <c r="C22" s="3" t="n">
        <v>1</v>
      </c>
      <c r="D22" s="8" t="n">
        <v>50.9897330595483</v>
      </c>
      <c r="E22" s="3"/>
      <c r="F22" s="8" t="n">
        <f aca="false">C22</f>
        <v>1</v>
      </c>
      <c r="G22" s="8" t="n">
        <f aca="false">D22-SUMPRODUCT(F$3:F$42,D$3:D$42)/SUMPRODUCT(F$3:F$42,F$3:F$42)*F22</f>
        <v>-1.37494866529769</v>
      </c>
      <c r="H22" s="3"/>
      <c r="I22" s="9" t="n">
        <f aca="false">F22/SQRT(SUMPRODUCT(F$3:F$42,F$3:F$42))</f>
        <v>0.158113883008419</v>
      </c>
      <c r="J22" s="9" t="n">
        <f aca="false">G22/SQRT(SUMPRODUCT(G$3:G$42,G$3:G$42))</f>
        <v>-0.00696838867400185</v>
      </c>
      <c r="K22" s="3"/>
      <c r="L22" s="8" t="n">
        <f aca="false">SUMPRODUCT(I$3:I$42,A$3:A$42)*I22+SUMPRODUCT(J$3:J$42,A$3:A$42)*J22</f>
        <v>104.332393097185</v>
      </c>
      <c r="M22" s="3"/>
      <c r="N22" s="3"/>
      <c r="O22" s="3"/>
      <c r="P22" s="3"/>
      <c r="Q22" s="3"/>
      <c r="R22" s="3"/>
      <c r="S22" s="3"/>
      <c r="T22" s="3"/>
      <c r="U22" s="3"/>
      <c r="V22" s="3"/>
    </row>
    <row r="23" customFormat="false" ht="12.8" hidden="false" customHeight="false" outlineLevel="0" collapsed="false">
      <c r="A23" s="8" t="n">
        <v>108.5</v>
      </c>
      <c r="B23" s="8"/>
      <c r="C23" s="3" t="n">
        <v>1</v>
      </c>
      <c r="D23" s="8" t="n">
        <v>53.782340862423</v>
      </c>
      <c r="E23" s="3"/>
      <c r="F23" s="8" t="n">
        <f aca="false">C23</f>
        <v>1</v>
      </c>
      <c r="G23" s="8" t="n">
        <f aca="false">D23-SUMPRODUCT(F$3:F$42,D$3:D$42)/SUMPRODUCT(F$3:F$42,F$3:F$42)*F23</f>
        <v>1.417659137577</v>
      </c>
      <c r="H23" s="3"/>
      <c r="I23" s="9" t="n">
        <f aca="false">F23/SQRT(SUMPRODUCT(F$3:F$42,F$3:F$42))</f>
        <v>0.158113883008419</v>
      </c>
      <c r="J23" s="9" t="n">
        <f aca="false">G23/SQRT(SUMPRODUCT(G$3:G$42,G$3:G$42))</f>
        <v>0.0071848499709245</v>
      </c>
      <c r="K23" s="3"/>
      <c r="L23" s="8" t="n">
        <f aca="false">SUMPRODUCT(I$3:I$42,A$3:A$42)*I23+SUMPRODUCT(J$3:J$42,A$3:A$42)*J23</f>
        <v>106.447962672795</v>
      </c>
      <c r="M23" s="3"/>
      <c r="N23" s="3"/>
      <c r="O23" s="3"/>
      <c r="P23" s="3"/>
      <c r="Q23" s="3"/>
      <c r="R23" s="3"/>
      <c r="S23" s="3"/>
      <c r="T23" s="3"/>
      <c r="U23" s="3"/>
      <c r="V23" s="3"/>
    </row>
    <row r="24" customFormat="false" ht="12.8" hidden="false" customHeight="false" outlineLevel="0" collapsed="false">
      <c r="A24" s="8" t="n">
        <v>109.855</v>
      </c>
      <c r="B24" s="8"/>
      <c r="C24" s="3" t="n">
        <v>1</v>
      </c>
      <c r="D24" s="8" t="n">
        <v>55.5893223819302</v>
      </c>
      <c r="E24" s="3"/>
      <c r="F24" s="8" t="n">
        <f aca="false">C24</f>
        <v>1</v>
      </c>
      <c r="G24" s="8" t="n">
        <f aca="false">D24-SUMPRODUCT(F$3:F$42,D$3:D$42)/SUMPRODUCT(F$3:F$42,F$3:F$42)*F24</f>
        <v>3.22464065708421</v>
      </c>
      <c r="H24" s="3"/>
      <c r="I24" s="9" t="n">
        <f aca="false">F24/SQRT(SUMPRODUCT(F$3:F$42,F$3:F$42))</f>
        <v>0.158113883008419</v>
      </c>
      <c r="J24" s="9" t="n">
        <f aca="false">G24/SQRT(SUMPRODUCT(G$3:G$42,G$3:G$42))</f>
        <v>0.0163428279176418</v>
      </c>
      <c r="K24" s="3"/>
      <c r="L24" s="8" t="n">
        <f aca="false">SUMPRODUCT(I$3:I$42,A$3:A$42)*I24+SUMPRODUCT(J$3:J$42,A$3:A$42)*J24</f>
        <v>107.816860633483</v>
      </c>
      <c r="M24" s="3"/>
      <c r="N24" s="3"/>
      <c r="O24" s="3"/>
      <c r="P24" s="3"/>
      <c r="Q24" s="3"/>
      <c r="R24" s="3"/>
      <c r="S24" s="3"/>
      <c r="T24" s="3"/>
      <c r="U24" s="3"/>
      <c r="V24" s="3"/>
    </row>
    <row r="25" customFormat="false" ht="12.8" hidden="false" customHeight="false" outlineLevel="0" collapsed="false">
      <c r="A25" s="8" t="n">
        <v>114.3</v>
      </c>
      <c r="B25" s="8"/>
      <c r="C25" s="3" t="n">
        <v>1</v>
      </c>
      <c r="D25" s="8" t="n">
        <v>60.4845995893224</v>
      </c>
      <c r="E25" s="3"/>
      <c r="F25" s="8" t="n">
        <f aca="false">C25</f>
        <v>1</v>
      </c>
      <c r="G25" s="8" t="n">
        <f aca="false">D25-SUMPRODUCT(F$3:F$42,D$3:D$42)/SUMPRODUCT(F$3:F$42,F$3:F$42)*F25</f>
        <v>8.11991786447641</v>
      </c>
      <c r="H25" s="3"/>
      <c r="I25" s="9" t="n">
        <f aca="false">F25/SQRT(SUMPRODUCT(F$3:F$42,F$3:F$42))</f>
        <v>0.158113883008419</v>
      </c>
      <c r="J25" s="9" t="n">
        <f aca="false">G25/SQRT(SUMPRODUCT(G$3:G$42,G$3:G$42))</f>
        <v>0.0411526227187484</v>
      </c>
      <c r="K25" s="3"/>
      <c r="L25" s="8" t="n">
        <f aca="false">SUMPRODUCT(I$3:I$42,A$3:A$42)*I25+SUMPRODUCT(J$3:J$42,A$3:A$42)*J25</f>
        <v>111.525329654257</v>
      </c>
      <c r="M25" s="3"/>
      <c r="N25" s="3"/>
      <c r="O25" s="3"/>
      <c r="P25" s="3"/>
      <c r="Q25" s="3"/>
      <c r="R25" s="3"/>
      <c r="S25" s="3"/>
      <c r="T25" s="3"/>
      <c r="U25" s="3"/>
      <c r="V25" s="3"/>
    </row>
    <row r="26" customFormat="false" ht="12.8" hidden="false" customHeight="false" outlineLevel="0" collapsed="false">
      <c r="A26" s="8" t="n">
        <v>117</v>
      </c>
      <c r="B26" s="8"/>
      <c r="C26" s="3" t="n">
        <v>1</v>
      </c>
      <c r="D26" s="8" t="n">
        <v>64.7227926078029</v>
      </c>
      <c r="E26" s="3"/>
      <c r="F26" s="8" t="n">
        <f aca="false">C26</f>
        <v>1</v>
      </c>
      <c r="G26" s="8" t="n">
        <f aca="false">D26-SUMPRODUCT(F$3:F$42,D$3:D$42)/SUMPRODUCT(F$3:F$42,F$3:F$42)*F26</f>
        <v>12.3581108829569</v>
      </c>
      <c r="H26" s="3"/>
      <c r="I26" s="9" t="n">
        <f aca="false">F26/SQRT(SUMPRODUCT(F$3:F$42,F$3:F$42))</f>
        <v>0.158113883008419</v>
      </c>
      <c r="J26" s="9" t="n">
        <f aca="false">G26/SQRT(SUMPRODUCT(G$3:G$42,G$3:G$42))</f>
        <v>0.0626322437210488</v>
      </c>
      <c r="K26" s="3"/>
      <c r="L26" s="8" t="n">
        <f aca="false">SUMPRODUCT(I$3:I$42,A$3:A$42)*I26+SUMPRODUCT(J$3:J$42,A$3:A$42)*J26</f>
        <v>114.736017598417</v>
      </c>
      <c r="M26" s="3"/>
      <c r="N26" s="3"/>
      <c r="O26" s="3"/>
      <c r="P26" s="3"/>
      <c r="Q26" s="3"/>
      <c r="R26" s="3"/>
      <c r="S26" s="3"/>
      <c r="T26" s="3"/>
      <c r="U26" s="3"/>
      <c r="V26" s="3"/>
    </row>
    <row r="27" customFormat="false" ht="12.8" hidden="false" customHeight="false" outlineLevel="0" collapsed="false">
      <c r="A27" s="8" t="n">
        <v>112</v>
      </c>
      <c r="B27" s="8"/>
      <c r="C27" s="3" t="n">
        <v>1</v>
      </c>
      <c r="D27" s="8" t="n">
        <v>65.8069815195072</v>
      </c>
      <c r="E27" s="3"/>
      <c r="F27" s="8" t="n">
        <f aca="false">C27</f>
        <v>1</v>
      </c>
      <c r="G27" s="8" t="n">
        <f aca="false">D27-SUMPRODUCT(F$3:F$42,D$3:D$42)/SUMPRODUCT(F$3:F$42,F$3:F$42)*F27</f>
        <v>13.4422997946612</v>
      </c>
      <c r="H27" s="3"/>
      <c r="I27" s="9" t="n">
        <f aca="false">F27/SQRT(SUMPRODUCT(F$3:F$42,F$3:F$42))</f>
        <v>0.158113883008419</v>
      </c>
      <c r="J27" s="9" t="n">
        <f aca="false">G27/SQRT(SUMPRODUCT(G$3:G$42,G$3:G$42))</f>
        <v>0.068127030489079</v>
      </c>
      <c r="K27" s="3"/>
      <c r="L27" s="8" t="n">
        <f aca="false">SUMPRODUCT(I$3:I$42,A$3:A$42)*I27+SUMPRODUCT(J$3:J$42,A$3:A$42)*J27</f>
        <v>115.55735637483</v>
      </c>
      <c r="M27" s="3"/>
      <c r="N27" s="3"/>
      <c r="O27" s="3"/>
      <c r="P27" s="3"/>
      <c r="Q27" s="3"/>
      <c r="R27" s="3"/>
      <c r="S27" s="3"/>
      <c r="T27" s="3"/>
      <c r="U27" s="3"/>
      <c r="V27" s="3"/>
    </row>
    <row r="28" customFormat="false" ht="12.8" hidden="false" customHeight="false" outlineLevel="0" collapsed="false">
      <c r="A28" s="8" t="n">
        <v>118</v>
      </c>
      <c r="B28" s="8"/>
      <c r="C28" s="3" t="n">
        <v>1</v>
      </c>
      <c r="D28" s="8" t="n">
        <v>67.6796714579055</v>
      </c>
      <c r="E28" s="3"/>
      <c r="F28" s="8" t="n">
        <f aca="false">C28</f>
        <v>1</v>
      </c>
      <c r="G28" s="8" t="n">
        <f aca="false">D28-SUMPRODUCT(F$3:F$42,D$3:D$42)/SUMPRODUCT(F$3:F$42,F$3:F$42)*F28</f>
        <v>15.3149897330595</v>
      </c>
      <c r="H28" s="3"/>
      <c r="I28" s="9" t="n">
        <f aca="false">F28/SQRT(SUMPRODUCT(F$3:F$42,F$3:F$42))</f>
        <v>0.158113883008419</v>
      </c>
      <c r="J28" s="9" t="n">
        <f aca="false">G28/SQRT(SUMPRODUCT(G$3:G$42,G$3:G$42))</f>
        <v>0.0776180258156765</v>
      </c>
      <c r="K28" s="3"/>
      <c r="L28" s="8" t="n">
        <f aca="false">SUMPRODUCT(I$3:I$42,A$3:A$42)*I28+SUMPRODUCT(J$3:J$42,A$3:A$42)*J28</f>
        <v>116.97603244318</v>
      </c>
      <c r="M28" s="3"/>
      <c r="N28" s="3"/>
      <c r="O28" s="3"/>
      <c r="P28" s="3"/>
      <c r="Q28" s="3"/>
      <c r="R28" s="3"/>
      <c r="S28" s="3"/>
      <c r="T28" s="3"/>
      <c r="U28" s="3"/>
      <c r="V28" s="3"/>
    </row>
    <row r="29" customFormat="false" ht="12.8" hidden="false" customHeight="false" outlineLevel="0" collapsed="false">
      <c r="A29" s="8" t="n">
        <v>119.38</v>
      </c>
      <c r="B29" s="8"/>
      <c r="C29" s="3" t="n">
        <v>1</v>
      </c>
      <c r="D29" s="8" t="n">
        <v>68.9609856262834</v>
      </c>
      <c r="E29" s="3"/>
      <c r="F29" s="8" t="n">
        <f aca="false">C29</f>
        <v>1</v>
      </c>
      <c r="G29" s="8" t="n">
        <f aca="false">D29-SUMPRODUCT(F$3:F$42,D$3:D$42)/SUMPRODUCT(F$3:F$42,F$3:F$42)*F29</f>
        <v>16.5963039014374</v>
      </c>
      <c r="H29" s="3"/>
      <c r="I29" s="9" t="n">
        <f aca="false">F29/SQRT(SUMPRODUCT(F$3:F$42,F$3:F$42))</f>
        <v>0.158113883008419</v>
      </c>
      <c r="J29" s="9" t="n">
        <f aca="false">G29/SQRT(SUMPRODUCT(G$3:G$42,G$3:G$42))</f>
        <v>0.0841118647233491</v>
      </c>
      <c r="K29" s="3"/>
      <c r="L29" s="8" t="n">
        <f aca="false">SUMPRODUCT(I$3:I$42,A$3:A$42)*I29+SUMPRODUCT(J$3:J$42,A$3:A$42)*J29</f>
        <v>117.946705542577</v>
      </c>
      <c r="M29" s="3"/>
      <c r="N29" s="3"/>
      <c r="O29" s="3"/>
      <c r="P29" s="3"/>
      <c r="Q29" s="3"/>
      <c r="R29" s="3"/>
      <c r="S29" s="3"/>
      <c r="T29" s="3"/>
      <c r="U29" s="3"/>
      <c r="V29" s="3"/>
    </row>
    <row r="30" customFormat="false" ht="12.8" hidden="false" customHeight="false" outlineLevel="0" collapsed="false">
      <c r="A30" s="8" t="n">
        <v>122.1994</v>
      </c>
      <c r="B30" s="8"/>
      <c r="C30" s="3" t="n">
        <v>1</v>
      </c>
      <c r="D30" s="8" t="n">
        <v>72.5749486652977</v>
      </c>
      <c r="E30" s="3"/>
      <c r="F30" s="8" t="n">
        <f aca="false">C30</f>
        <v>1</v>
      </c>
      <c r="G30" s="8" t="n">
        <f aca="false">D30-SUMPRODUCT(F$3:F$42,D$3:D$42)/SUMPRODUCT(F$3:F$42,F$3:F$42)*F30</f>
        <v>20.2102669404517</v>
      </c>
      <c r="H30" s="3"/>
      <c r="I30" s="9" t="n">
        <f aca="false">F30/SQRT(SUMPRODUCT(F$3:F$42,F$3:F$42))</f>
        <v>0.158113883008419</v>
      </c>
      <c r="J30" s="9" t="n">
        <f aca="false">G30/SQRT(SUMPRODUCT(G$3:G$42,G$3:G$42))</f>
        <v>0.102427820616783</v>
      </c>
      <c r="K30" s="3"/>
      <c r="L30" s="8" t="n">
        <f aca="false">SUMPRODUCT(I$3:I$42,A$3:A$42)*I30+SUMPRODUCT(J$3:J$42,A$3:A$42)*J30</f>
        <v>120.684501463954</v>
      </c>
      <c r="M30" s="3"/>
      <c r="N30" s="3"/>
      <c r="O30" s="3"/>
      <c r="P30" s="3"/>
      <c r="Q30" s="3"/>
      <c r="R30" s="3"/>
      <c r="S30" s="3"/>
      <c r="T30" s="3"/>
      <c r="U30" s="3"/>
      <c r="V30" s="3"/>
    </row>
    <row r="31" customFormat="false" ht="12.8" hidden="false" customHeight="false" outlineLevel="0" collapsed="false">
      <c r="A31" s="8" t="n">
        <v>121.92</v>
      </c>
      <c r="B31" s="8"/>
      <c r="C31" s="3" t="n">
        <v>1</v>
      </c>
      <c r="D31" s="8" t="n">
        <v>74.6447638603696</v>
      </c>
      <c r="E31" s="3"/>
      <c r="F31" s="8" t="n">
        <f aca="false">C31</f>
        <v>1</v>
      </c>
      <c r="G31" s="8" t="n">
        <f aca="false">D31-SUMPRODUCT(F$3:F$42,D$3:D$42)/SUMPRODUCT(F$3:F$42,F$3:F$42)*F31</f>
        <v>22.2800821355236</v>
      </c>
      <c r="H31" s="3"/>
      <c r="I31" s="9" t="n">
        <f aca="false">F31/SQRT(SUMPRODUCT(F$3:F$42,F$3:F$42))</f>
        <v>0.158113883008419</v>
      </c>
      <c r="J31" s="9" t="n">
        <f aca="false">G31/SQRT(SUMPRODUCT(G$3:G$42,G$3:G$42))</f>
        <v>0.112917868083023</v>
      </c>
      <c r="K31" s="3"/>
      <c r="L31" s="8" t="n">
        <f aca="false">SUMPRODUCT(I$3:I$42,A$3:A$42)*I31+SUMPRODUCT(J$3:J$42,A$3:A$42)*J31</f>
        <v>122.252511855288</v>
      </c>
      <c r="M31" s="3"/>
      <c r="N31" s="3"/>
      <c r="O31" s="3"/>
      <c r="P31" s="3"/>
      <c r="Q31" s="3"/>
      <c r="R31" s="3"/>
      <c r="S31" s="3"/>
      <c r="T31" s="3"/>
      <c r="U31" s="3"/>
      <c r="V31" s="3"/>
    </row>
    <row r="32" customFormat="false" ht="12.8" hidden="false" customHeight="false" outlineLevel="0" collapsed="false">
      <c r="A32" s="8" t="n">
        <v>125.476</v>
      </c>
      <c r="B32" s="8"/>
      <c r="C32" s="3" t="n">
        <v>1</v>
      </c>
      <c r="D32" s="8" t="n">
        <v>77.2731006160164</v>
      </c>
      <c r="E32" s="3"/>
      <c r="F32" s="8" t="n">
        <f aca="false">C32</f>
        <v>1</v>
      </c>
      <c r="G32" s="8" t="n">
        <f aca="false">D32-SUMPRODUCT(F$3:F$42,D$3:D$42)/SUMPRODUCT(F$3:F$42,F$3:F$42)*F32</f>
        <v>24.9084188911704</v>
      </c>
      <c r="H32" s="3"/>
      <c r="I32" s="9" t="n">
        <f aca="false">F32/SQRT(SUMPRODUCT(F$3:F$42,F$3:F$42))</f>
        <v>0.158113883008419</v>
      </c>
      <c r="J32" s="9" t="n">
        <f aca="false">G32/SQRT(SUMPRODUCT(G$3:G$42,G$3:G$42))</f>
        <v>0.126238563278248</v>
      </c>
      <c r="K32" s="3"/>
      <c r="L32" s="8" t="n">
        <f aca="false">SUMPRODUCT(I$3:I$42,A$3:A$42)*I32+SUMPRODUCT(J$3:J$42,A$3:A$42)*J32</f>
        <v>124.243636161744</v>
      </c>
      <c r="M32" s="3"/>
      <c r="N32" s="3"/>
      <c r="O32" s="3"/>
      <c r="P32" s="3"/>
      <c r="Q32" s="3"/>
      <c r="R32" s="3"/>
      <c r="S32" s="3"/>
      <c r="T32" s="3"/>
      <c r="U32" s="3"/>
      <c r="V32" s="3"/>
    </row>
    <row r="33" customFormat="false" ht="12.8" hidden="false" customHeight="false" outlineLevel="0" collapsed="false">
      <c r="A33" s="8" t="n">
        <v>124.5</v>
      </c>
      <c r="B33" s="8"/>
      <c r="C33" s="3" t="n">
        <v>1</v>
      </c>
      <c r="D33" s="8" t="n">
        <v>77.4373716632443</v>
      </c>
      <c r="E33" s="3"/>
      <c r="F33" s="8" t="n">
        <f aca="false">C33</f>
        <v>1</v>
      </c>
      <c r="G33" s="8" t="n">
        <f aca="false">D33-SUMPRODUCT(F$3:F$42,D$3:D$42)/SUMPRODUCT(F$3:F$42,F$3:F$42)*F33</f>
        <v>25.0726899383983</v>
      </c>
      <c r="H33" s="3"/>
      <c r="I33" s="9" t="n">
        <f aca="false">F33/SQRT(SUMPRODUCT(F$3:F$42,F$3:F$42))</f>
        <v>0.158113883008419</v>
      </c>
      <c r="J33" s="9" t="n">
        <f aca="false">G33/SQRT(SUMPRODUCT(G$3:G$42,G$3:G$42))</f>
        <v>0.127071106727949</v>
      </c>
      <c r="K33" s="3"/>
      <c r="L33" s="8" t="n">
        <f aca="false">SUMPRODUCT(I$3:I$42,A$3:A$42)*I33+SUMPRODUCT(J$3:J$42,A$3:A$42)*J33</f>
        <v>124.368081430897</v>
      </c>
      <c r="M33" s="3"/>
      <c r="N33" s="3"/>
      <c r="O33" s="3"/>
      <c r="P33" s="3"/>
      <c r="Q33" s="3"/>
      <c r="R33" s="3"/>
      <c r="S33" s="3"/>
      <c r="T33" s="3"/>
      <c r="U33" s="3"/>
      <c r="V33" s="3"/>
    </row>
    <row r="34" customFormat="false" ht="12.8" hidden="false" customHeight="false" outlineLevel="0" collapsed="false">
      <c r="A34" s="8" t="n">
        <v>125.73</v>
      </c>
      <c r="B34" s="8"/>
      <c r="C34" s="3" t="n">
        <v>1</v>
      </c>
      <c r="D34" s="8" t="n">
        <v>82.5297741273101</v>
      </c>
      <c r="E34" s="3"/>
      <c r="F34" s="8" t="n">
        <f aca="false">C34</f>
        <v>1</v>
      </c>
      <c r="G34" s="8" t="n">
        <f aca="false">D34-SUMPRODUCT(F$3:F$42,D$3:D$42)/SUMPRODUCT(F$3:F$42,F$3:F$42)*F34</f>
        <v>30.1650924024641</v>
      </c>
      <c r="H34" s="3"/>
      <c r="I34" s="9" t="n">
        <f aca="false">F34/SQRT(SUMPRODUCT(F$3:F$42,F$3:F$42))</f>
        <v>0.158113883008419</v>
      </c>
      <c r="J34" s="9" t="n">
        <f aca="false">G34/SQRT(SUMPRODUCT(G$3:G$42,G$3:G$42))</f>
        <v>0.152879953668698</v>
      </c>
      <c r="K34" s="3"/>
      <c r="L34" s="8" t="n">
        <f aca="false">SUMPRODUCT(I$3:I$42,A$3:A$42)*I34+SUMPRODUCT(J$3:J$42,A$3:A$42)*J34</f>
        <v>128.225884774656</v>
      </c>
      <c r="M34" s="3"/>
      <c r="N34" s="3"/>
      <c r="O34" s="3"/>
      <c r="P34" s="3"/>
      <c r="Q34" s="3"/>
      <c r="R34" s="3"/>
      <c r="S34" s="3"/>
      <c r="T34" s="3"/>
      <c r="U34" s="3"/>
      <c r="V34" s="3"/>
    </row>
    <row r="35" customFormat="false" ht="12.8" hidden="false" customHeight="false" outlineLevel="0" collapsed="false">
      <c r="A35" s="8" t="n">
        <v>127</v>
      </c>
      <c r="B35" s="8"/>
      <c r="C35" s="3" t="n">
        <v>1</v>
      </c>
      <c r="D35" s="8" t="n">
        <v>83.1211498973306</v>
      </c>
      <c r="E35" s="3"/>
      <c r="F35" s="8" t="n">
        <f aca="false">C35</f>
        <v>1</v>
      </c>
      <c r="G35" s="8" t="n">
        <f aca="false">D35-SUMPRODUCT(F$3:F$42,D$3:D$42)/SUMPRODUCT(F$3:F$42,F$3:F$42)*F35</f>
        <v>30.7564681724846</v>
      </c>
      <c r="H35" s="3"/>
      <c r="I35" s="9" t="n">
        <f aca="false">F35/SQRT(SUMPRODUCT(F$3:F$42,F$3:F$42))</f>
        <v>0.158113883008419</v>
      </c>
      <c r="J35" s="9" t="n">
        <f aca="false">G35/SQRT(SUMPRODUCT(G$3:G$42,G$3:G$42))</f>
        <v>0.155877110087624</v>
      </c>
      <c r="K35" s="3"/>
      <c r="L35" s="8" t="n">
        <f aca="false">SUMPRODUCT(I$3:I$42,A$3:A$42)*I35+SUMPRODUCT(J$3:J$42,A$3:A$42)*J35</f>
        <v>128.673887743608</v>
      </c>
      <c r="M35" s="3"/>
      <c r="N35" s="3"/>
      <c r="O35" s="3"/>
      <c r="P35" s="3"/>
      <c r="Q35" s="3"/>
      <c r="R35" s="3"/>
      <c r="S35" s="3"/>
      <c r="T35" s="3"/>
      <c r="U35" s="3"/>
      <c r="V35" s="3"/>
    </row>
    <row r="36" customFormat="false" ht="12.8" hidden="false" customHeight="false" outlineLevel="0" collapsed="false">
      <c r="A36" s="8" t="n">
        <v>127</v>
      </c>
      <c r="B36" s="8"/>
      <c r="C36" s="3" t="n">
        <v>1</v>
      </c>
      <c r="D36" s="8" t="n">
        <v>84.1396303901437</v>
      </c>
      <c r="E36" s="3"/>
      <c r="F36" s="8" t="n">
        <f aca="false">C36</f>
        <v>1</v>
      </c>
      <c r="G36" s="8" t="n">
        <f aca="false">D36-SUMPRODUCT(F$3:F$42,D$3:D$42)/SUMPRODUCT(F$3:F$42,F$3:F$42)*F36</f>
        <v>31.7749486652977</v>
      </c>
      <c r="H36" s="3"/>
      <c r="I36" s="9" t="n">
        <f aca="false">F36/SQRT(SUMPRODUCT(F$3:F$42,F$3:F$42))</f>
        <v>0.158113883008419</v>
      </c>
      <c r="J36" s="9" t="n">
        <f aca="false">G36/SQRT(SUMPRODUCT(G$3:G$42,G$3:G$42))</f>
        <v>0.161038879475773</v>
      </c>
      <c r="K36" s="3"/>
      <c r="L36" s="8" t="n">
        <f aca="false">SUMPRODUCT(I$3:I$42,A$3:A$42)*I36+SUMPRODUCT(J$3:J$42,A$3:A$42)*J36</f>
        <v>129.44544841236</v>
      </c>
      <c r="M36" s="3"/>
      <c r="N36" s="3"/>
      <c r="O36" s="3"/>
      <c r="P36" s="3"/>
      <c r="Q36" s="3"/>
      <c r="R36" s="3"/>
      <c r="S36" s="3"/>
      <c r="T36" s="3"/>
      <c r="U36" s="3"/>
      <c r="V36" s="3"/>
    </row>
    <row r="37" customFormat="false" ht="12.8" hidden="false" customHeight="false" outlineLevel="0" collapsed="false">
      <c r="A37" s="8" t="n">
        <v>130.5</v>
      </c>
      <c r="B37" s="8"/>
      <c r="C37" s="3" t="n">
        <v>1</v>
      </c>
      <c r="D37" s="8" t="n">
        <v>88.3778234086242</v>
      </c>
      <c r="E37" s="3"/>
      <c r="F37" s="8" t="n">
        <f aca="false">C37</f>
        <v>1</v>
      </c>
      <c r="G37" s="8" t="n">
        <f aca="false">D37-SUMPRODUCT(F$3:F$42,D$3:D$42)/SUMPRODUCT(F$3:F$42,F$3:F$42)*F37</f>
        <v>36.0131416837782</v>
      </c>
      <c r="H37" s="3"/>
      <c r="I37" s="9" t="n">
        <f aca="false">F37/SQRT(SUMPRODUCT(F$3:F$42,F$3:F$42))</f>
        <v>0.158113883008419</v>
      </c>
      <c r="J37" s="9" t="n">
        <f aca="false">G37/SQRT(SUMPRODUCT(G$3:G$42,G$3:G$42))</f>
        <v>0.182518500478074</v>
      </c>
      <c r="K37" s="3"/>
      <c r="L37" s="8" t="n">
        <f aca="false">SUMPRODUCT(I$3:I$42,A$3:A$42)*I37+SUMPRODUCT(J$3:J$42,A$3:A$42)*J37</f>
        <v>132.65613635652</v>
      </c>
      <c r="M37" s="3"/>
      <c r="N37" s="3"/>
      <c r="O37" s="3"/>
      <c r="P37" s="3"/>
      <c r="Q37" s="3"/>
      <c r="R37" s="3"/>
      <c r="S37" s="3"/>
      <c r="T37" s="3"/>
      <c r="U37" s="3"/>
      <c r="V37" s="3"/>
    </row>
    <row r="38" customFormat="false" ht="12.8" hidden="false" customHeight="false" outlineLevel="0" collapsed="false">
      <c r="A38" s="8" t="n">
        <v>134.5946</v>
      </c>
      <c r="B38" s="8"/>
      <c r="C38" s="3" t="n">
        <v>1</v>
      </c>
      <c r="D38" s="8" t="n">
        <v>96.2299794661191</v>
      </c>
      <c r="E38" s="3"/>
      <c r="F38" s="8" t="n">
        <f aca="false">C38</f>
        <v>1</v>
      </c>
      <c r="G38" s="8" t="n">
        <f aca="false">D38-SUMPRODUCT(F$3:F$42,D$3:D$42)/SUMPRODUCT(F$3:F$42,F$3:F$42)*F38</f>
        <v>43.8652977412731</v>
      </c>
      <c r="H38" s="3"/>
      <c r="I38" s="9" t="n">
        <f aca="false">F38/SQRT(SUMPRODUCT(F$3:F$42,F$3:F$42))</f>
        <v>0.158113883008419</v>
      </c>
      <c r="J38" s="9" t="n">
        <f aca="false">G38/SQRT(SUMPRODUCT(G$3:G$42,G$3:G$42))</f>
        <v>0.222314077373808</v>
      </c>
      <c r="K38" s="3"/>
      <c r="L38" s="8" t="n">
        <f aca="false">SUMPRODUCT(I$3:I$42,A$3:A$42)*I38+SUMPRODUCT(J$3:J$42,A$3:A$42)*J38</f>
        <v>138.604620222057</v>
      </c>
      <c r="M38" s="3"/>
      <c r="N38" s="3"/>
      <c r="O38" s="3"/>
      <c r="P38" s="3"/>
      <c r="Q38" s="3"/>
      <c r="R38" s="3"/>
      <c r="S38" s="3"/>
      <c r="T38" s="3"/>
      <c r="U38" s="3"/>
      <c r="V38" s="3"/>
    </row>
    <row r="39" customFormat="false" ht="12.8" hidden="false" customHeight="false" outlineLevel="0" collapsed="false">
      <c r="A39" s="8" t="n">
        <v>137.668</v>
      </c>
      <c r="B39" s="8"/>
      <c r="C39" s="3" t="n">
        <v>1</v>
      </c>
      <c r="D39" s="8" t="n">
        <v>97.6098562628337</v>
      </c>
      <c r="E39" s="3"/>
      <c r="F39" s="8" t="n">
        <f aca="false">C39</f>
        <v>1</v>
      </c>
      <c r="G39" s="8" t="n">
        <f aca="false">D39-SUMPRODUCT(F$3:F$42,D$3:D$42)/SUMPRODUCT(F$3:F$42,F$3:F$42)*F39</f>
        <v>45.2451745379877</v>
      </c>
      <c r="H39" s="3"/>
      <c r="I39" s="9" t="n">
        <f aca="false">F39/SQRT(SUMPRODUCT(F$3:F$42,F$3:F$42))</f>
        <v>0.158113883008419</v>
      </c>
      <c r="J39" s="9" t="n">
        <f aca="false">G39/SQRT(SUMPRODUCT(G$3:G$42,G$3:G$42))</f>
        <v>0.229307442351302</v>
      </c>
      <c r="K39" s="3"/>
      <c r="L39" s="8" t="n">
        <f aca="false">SUMPRODUCT(I$3:I$42,A$3:A$42)*I39+SUMPRODUCT(J$3:J$42,A$3:A$42)*J39</f>
        <v>139.649960482946</v>
      </c>
      <c r="M39" s="3"/>
      <c r="N39" s="3"/>
      <c r="O39" s="3"/>
      <c r="P39" s="3"/>
      <c r="Q39" s="3"/>
      <c r="R39" s="3"/>
      <c r="S39" s="3"/>
      <c r="T39" s="3"/>
      <c r="U39" s="3"/>
      <c r="V39" s="3"/>
    </row>
    <row r="40" customFormat="false" ht="12.8" hidden="false" customHeight="false" outlineLevel="0" collapsed="false">
      <c r="A40" s="8" t="n">
        <v>139.446</v>
      </c>
      <c r="B40" s="8"/>
      <c r="C40" s="3" t="n">
        <v>1</v>
      </c>
      <c r="D40" s="8" t="n">
        <v>100.928131416838</v>
      </c>
      <c r="E40" s="3"/>
      <c r="F40" s="8" t="n">
        <f aca="false">C40</f>
        <v>1</v>
      </c>
      <c r="G40" s="8" t="n">
        <f aca="false">D40-SUMPRODUCT(F$3:F$42,D$3:D$42)/SUMPRODUCT(F$3:F$42,F$3:F$42)*F40</f>
        <v>48.563449691992</v>
      </c>
      <c r="H40" s="3"/>
      <c r="I40" s="9" t="n">
        <f aca="false">F40/SQRT(SUMPRODUCT(F$3:F$42,F$3:F$42))</f>
        <v>0.158113883008419</v>
      </c>
      <c r="J40" s="9" t="n">
        <f aca="false">G40/SQRT(SUMPRODUCT(G$3:G$42,G$3:G$42))</f>
        <v>0.246124820035274</v>
      </c>
      <c r="K40" s="3"/>
      <c r="L40" s="8" t="n">
        <f aca="false">SUMPRODUCT(I$3:I$42,A$3:A$42)*I40+SUMPRODUCT(J$3:J$42,A$3:A$42)*J40</f>
        <v>142.163754919847</v>
      </c>
      <c r="M40" s="3"/>
      <c r="N40" s="3"/>
      <c r="O40" s="3"/>
      <c r="P40" s="3"/>
      <c r="Q40" s="3"/>
      <c r="R40" s="3"/>
      <c r="S40" s="3"/>
      <c r="T40" s="3"/>
      <c r="U40" s="3"/>
      <c r="V40" s="3"/>
    </row>
    <row r="41" customFormat="false" ht="12.8" hidden="false" customHeight="false" outlineLevel="0" collapsed="false">
      <c r="A41" s="8" t="n">
        <v>140.97</v>
      </c>
      <c r="B41" s="8"/>
      <c r="C41" s="3" t="n">
        <v>1</v>
      </c>
      <c r="D41" s="8" t="n">
        <v>103.655030800821</v>
      </c>
      <c r="E41" s="3"/>
      <c r="F41" s="8" t="n">
        <f aca="false">C41</f>
        <v>1</v>
      </c>
      <c r="G41" s="8" t="n">
        <f aca="false">D41-SUMPRODUCT(F$3:F$42,D$3:D$42)/SUMPRODUCT(F$3:F$42,F$3:F$42)*F41</f>
        <v>51.290349075975</v>
      </c>
      <c r="H41" s="3"/>
      <c r="I41" s="9" t="n">
        <f aca="false">F41/SQRT(SUMPRODUCT(F$3:F$42,F$3:F$42))</f>
        <v>0.158113883008419</v>
      </c>
      <c r="J41" s="9" t="n">
        <f aca="false">G41/SQRT(SUMPRODUCT(G$3:G$42,G$3:G$42))</f>
        <v>0.259945041300317</v>
      </c>
      <c r="K41" s="3"/>
      <c r="L41" s="8" t="n">
        <f aca="false">SUMPRODUCT(I$3:I$42,A$3:A$42)*I41+SUMPRODUCT(J$3:J$42,A$3:A$42)*J41</f>
        <v>144.229546387795</v>
      </c>
      <c r="M41" s="3"/>
      <c r="N41" s="3"/>
      <c r="O41" s="3"/>
      <c r="P41" s="3"/>
      <c r="Q41" s="3"/>
      <c r="R41" s="3"/>
      <c r="S41" s="3"/>
      <c r="T41" s="3"/>
      <c r="U41" s="3"/>
      <c r="V41" s="3"/>
    </row>
    <row r="42" customFormat="false" ht="12.8" hidden="false" customHeight="false" outlineLevel="0" collapsed="false">
      <c r="A42" s="8" t="n">
        <v>140.97</v>
      </c>
      <c r="B42" s="8"/>
      <c r="C42" s="3" t="n">
        <v>1</v>
      </c>
      <c r="D42" s="8" t="n">
        <v>106.776180698152</v>
      </c>
      <c r="E42" s="3"/>
      <c r="F42" s="8" t="n">
        <f aca="false">C42</f>
        <v>1</v>
      </c>
      <c r="G42" s="8" t="n">
        <f aca="false">D42-SUMPRODUCT(F$3:F$42,D$3:D$42)/SUMPRODUCT(F$3:F$42,F$3:F$42)*F42</f>
        <v>54.411498973306</v>
      </c>
      <c r="H42" s="3"/>
      <c r="I42" s="9" t="n">
        <f aca="false">F42/SQRT(SUMPRODUCT(F$3:F$42,F$3:F$42))</f>
        <v>0.158113883008419</v>
      </c>
      <c r="J42" s="9" t="n">
        <f aca="false">G42/SQRT(SUMPRODUCT(G$3:G$42,G$3:G$42))</f>
        <v>0.275763366844649</v>
      </c>
      <c r="K42" s="3"/>
      <c r="L42" s="8" t="n">
        <f aca="false">SUMPRODUCT(I$3:I$42,A$3:A$42)*I42+SUMPRODUCT(J$3:J$42,A$3:A$42)*J42</f>
        <v>146.594006501711</v>
      </c>
      <c r="M42" s="3"/>
      <c r="N42" s="3"/>
      <c r="O42" s="3"/>
      <c r="P42" s="3"/>
      <c r="Q42" s="3"/>
      <c r="R42" s="3"/>
      <c r="S42" s="3"/>
      <c r="T42" s="3"/>
      <c r="U42" s="3"/>
      <c r="V42" s="3"/>
    </row>
    <row r="43" customFormat="false" ht="12.8" hidden="false" customHeight="false" outlineLevel="0" collapsed="false">
      <c r="E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customFormat="false" ht="12.8" hidden="false" customHeight="false" outlineLevel="0" collapsed="false">
      <c r="E44" s="3"/>
      <c r="H44" s="3"/>
      <c r="I44" s="3"/>
      <c r="J44" s="3"/>
      <c r="K44" s="5" t="s">
        <v>14</v>
      </c>
      <c r="L44" s="5"/>
      <c r="M44" s="5"/>
      <c r="N44" s="3"/>
      <c r="O44" s="3"/>
      <c r="P44" s="3"/>
      <c r="Q44" s="3"/>
      <c r="R44" s="3"/>
      <c r="S44" s="3"/>
      <c r="T44" s="3"/>
      <c r="U44" s="3"/>
      <c r="V44" s="3"/>
    </row>
    <row r="45" customFormat="false" ht="12.8" hidden="false" customHeight="false" outlineLevel="0" collapsed="false">
      <c r="A45" s="1" t="s">
        <v>15</v>
      </c>
      <c r="B45" s="1"/>
      <c r="C45" s="1" t="n">
        <v>1</v>
      </c>
      <c r="D45" s="1" t="n">
        <f aca="false">12*10</f>
        <v>120</v>
      </c>
      <c r="E45" s="1"/>
      <c r="F45" s="10" t="n">
        <f aca="false">C45</f>
        <v>1</v>
      </c>
      <c r="G45" s="10" t="n">
        <f aca="false">D45-SUMPRODUCT(F$3:F$42,D$3:D$42)/SUMPRODUCT(F$3:F$42,F$3:F$42)*F45</f>
        <v>67.635318275154</v>
      </c>
      <c r="H45" s="1"/>
      <c r="I45" s="11" t="n">
        <f aca="false">F45/SQRT(SUMPRODUCT(F$3:F$42,F$3:F$42))</f>
        <v>0.158113883008419</v>
      </c>
      <c r="J45" s="11" t="n">
        <f aca="false">G45/SQRT(SUMPRODUCT(G$3:G$42,G$3:G$42))</f>
        <v>0.342783114545625</v>
      </c>
      <c r="K45" s="1"/>
      <c r="L45" s="10" t="n">
        <f aca="false">SUMPRODUCT(I$3:I$42,A$3:A$42)*I45+SUMPRODUCT(J$3:J$42,A$3:A$42)*J45</f>
        <v>156.611850668567</v>
      </c>
      <c r="M45" s="3"/>
      <c r="N45" s="3"/>
      <c r="O45" s="3"/>
      <c r="P45" s="3"/>
      <c r="Q45" s="3"/>
      <c r="R45" s="3"/>
      <c r="S45" s="3"/>
      <c r="T45" s="3"/>
      <c r="U45" s="3"/>
      <c r="V45" s="3"/>
    </row>
    <row r="46" customFormat="false" ht="12.8" hidden="false" customHeight="false" outlineLevel="0" collapsed="false">
      <c r="A46" s="1" t="s">
        <v>15</v>
      </c>
      <c r="B46" s="1"/>
      <c r="C46" s="1" t="n">
        <v>1</v>
      </c>
      <c r="D46" s="1" t="n">
        <f aca="false">D45+12</f>
        <v>132</v>
      </c>
      <c r="E46" s="1"/>
      <c r="F46" s="10" t="n">
        <f aca="false">C46</f>
        <v>1</v>
      </c>
      <c r="G46" s="10" t="n">
        <f aca="false">D46-SUMPRODUCT(F$3:F$42,D$3:D$42)/SUMPRODUCT(F$3:F$42,F$3:F$42)*F46</f>
        <v>79.635318275154</v>
      </c>
      <c r="H46" s="1"/>
      <c r="I46" s="11" t="n">
        <f aca="false">F46/SQRT(SUMPRODUCT(F$3:F$42,F$3:F$42))</f>
        <v>0.158113883008419</v>
      </c>
      <c r="J46" s="11" t="n">
        <f aca="false">G46/SQRT(SUMPRODUCT(G$3:G$42,G$3:G$42))</f>
        <v>0.403600413546324</v>
      </c>
      <c r="K46" s="1"/>
      <c r="L46" s="10" t="n">
        <f aca="false">SUMPRODUCT(I$3:I$42,A$3:A$42)*I46+SUMPRODUCT(J$3:J$42,A$3:A$42)*J46</f>
        <v>165.70257758023</v>
      </c>
      <c r="M46" s="3"/>
      <c r="N46" s="3"/>
      <c r="O46" s="3"/>
      <c r="P46" s="3"/>
      <c r="Q46" s="3"/>
      <c r="R46" s="3"/>
      <c r="S46" s="3"/>
      <c r="T46" s="3"/>
      <c r="U46" s="3"/>
      <c r="V46" s="3"/>
    </row>
    <row r="47" customFormat="false" ht="12.8" hidden="false" customHeight="false" outlineLevel="0" collapsed="false">
      <c r="A47" s="1" t="s">
        <v>15</v>
      </c>
      <c r="B47" s="1"/>
      <c r="C47" s="1" t="n">
        <v>1</v>
      </c>
      <c r="D47" s="1" t="n">
        <f aca="false">D46+12</f>
        <v>144</v>
      </c>
      <c r="E47" s="1"/>
      <c r="F47" s="10" t="n">
        <f aca="false">C47</f>
        <v>1</v>
      </c>
      <c r="G47" s="10" t="n">
        <f aca="false">D47-SUMPRODUCT(F$3:F$42,D$3:D$42)/SUMPRODUCT(F$3:F$42,F$3:F$42)*F47</f>
        <v>91.635318275154</v>
      </c>
      <c r="H47" s="1"/>
      <c r="I47" s="11" t="n">
        <f aca="false">F47/SQRT(SUMPRODUCT(F$3:F$42,F$3:F$42))</f>
        <v>0.158113883008419</v>
      </c>
      <c r="J47" s="11" t="n">
        <f aca="false">G47/SQRT(SUMPRODUCT(G$3:G$42,G$3:G$42))</f>
        <v>0.464417712547023</v>
      </c>
      <c r="K47" s="1"/>
      <c r="L47" s="10" t="n">
        <f aca="false">SUMPRODUCT(I$3:I$42,A$3:A$42)*I47+SUMPRODUCT(J$3:J$42,A$3:A$42)*J47</f>
        <v>174.793304491893</v>
      </c>
      <c r="M47" s="3"/>
      <c r="N47" s="3"/>
      <c r="O47" s="3"/>
      <c r="P47" s="3"/>
      <c r="Q47" s="3"/>
      <c r="R47" s="3"/>
      <c r="S47" s="3"/>
      <c r="T47" s="3"/>
      <c r="U47" s="3"/>
      <c r="V47" s="3"/>
    </row>
    <row r="48" customFormat="false" ht="12.8" hidden="false" customHeight="false" outlineLevel="0" collapsed="false">
      <c r="A48" s="1" t="s">
        <v>15</v>
      </c>
      <c r="B48" s="1"/>
      <c r="C48" s="1" t="n">
        <v>1</v>
      </c>
      <c r="D48" s="1" t="n">
        <f aca="false">D47+12</f>
        <v>156</v>
      </c>
      <c r="E48" s="1"/>
      <c r="F48" s="10" t="n">
        <f aca="false">C48</f>
        <v>1</v>
      </c>
      <c r="G48" s="10" t="n">
        <f aca="false">D48-SUMPRODUCT(F$3:F$42,D$3:D$42)/SUMPRODUCT(F$3:F$42,F$3:F$42)*F48</f>
        <v>103.635318275154</v>
      </c>
      <c r="H48" s="1"/>
      <c r="I48" s="11" t="n">
        <f aca="false">F48/SQRT(SUMPRODUCT(F$3:F$42,F$3:F$42))</f>
        <v>0.158113883008419</v>
      </c>
      <c r="J48" s="11" t="n">
        <f aca="false">G48/SQRT(SUMPRODUCT(G$3:G$42,G$3:G$42))</f>
        <v>0.525235011547722</v>
      </c>
      <c r="K48" s="1"/>
      <c r="L48" s="10" t="n">
        <f aca="false">SUMPRODUCT(I$3:I$42,A$3:A$42)*I48+SUMPRODUCT(J$3:J$42,A$3:A$42)*J48</f>
        <v>183.884031403555</v>
      </c>
      <c r="M48" s="3"/>
      <c r="N48" s="3"/>
      <c r="O48" s="3"/>
      <c r="P48" s="3"/>
      <c r="Q48" s="3"/>
      <c r="R48" s="3"/>
      <c r="S48" s="3"/>
      <c r="T48" s="3"/>
      <c r="U48" s="3"/>
      <c r="V48" s="3"/>
    </row>
    <row r="49" customFormat="false" ht="12.8" hidden="false" customHeight="false" outlineLevel="0" collapsed="false">
      <c r="A49" s="1" t="s">
        <v>15</v>
      </c>
      <c r="B49" s="1"/>
      <c r="C49" s="1" t="n">
        <v>1</v>
      </c>
      <c r="D49" s="1" t="n">
        <f aca="false">D48+12</f>
        <v>168</v>
      </c>
      <c r="E49" s="1"/>
      <c r="F49" s="10" t="n">
        <f aca="false">C49</f>
        <v>1</v>
      </c>
      <c r="G49" s="10" t="n">
        <f aca="false">D49-SUMPRODUCT(F$3:F$42,D$3:D$42)/SUMPRODUCT(F$3:F$42,F$3:F$42)*F49</f>
        <v>115.635318275154</v>
      </c>
      <c r="H49" s="1"/>
      <c r="I49" s="11" t="n">
        <f aca="false">F49/SQRT(SUMPRODUCT(F$3:F$42,F$3:F$42))</f>
        <v>0.158113883008419</v>
      </c>
      <c r="J49" s="11" t="n">
        <f aca="false">G49/SQRT(SUMPRODUCT(G$3:G$42,G$3:G$42))</f>
        <v>0.586052310548421</v>
      </c>
      <c r="K49" s="1"/>
      <c r="L49" s="10" t="n">
        <f aca="false">SUMPRODUCT(I$3:I$42,A$3:A$42)*I49+SUMPRODUCT(J$3:J$42,A$3:A$42)*J49</f>
        <v>192.974758315218</v>
      </c>
      <c r="M49" s="3"/>
      <c r="N49" s="3"/>
      <c r="O49" s="3"/>
      <c r="P49" s="3"/>
      <c r="Q49" s="3"/>
      <c r="R49" s="3"/>
      <c r="S49" s="3"/>
      <c r="T49" s="3"/>
      <c r="U49" s="3"/>
      <c r="V49" s="3"/>
    </row>
  </sheetData>
  <mergeCells count="3">
    <mergeCell ref="F1:G1"/>
    <mergeCell ref="I1:J1"/>
    <mergeCell ref="K44:M4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49"/>
  <sheetViews>
    <sheetView showFormulas="false" showGridLines="true" showRowColHeaders="true" showZeros="true" rightToLeft="false" tabSelected="false" showOutlineSymbols="true" defaultGridColor="true" view="normal" topLeftCell="A13" colorId="64" zoomScale="90" zoomScaleNormal="90" zoomScalePageLayoutView="100" workbookViewId="0">
      <selection pane="topLeft" activeCell="C15" activeCellId="0" sqref="C15"/>
    </sheetView>
  </sheetViews>
  <sheetFormatPr defaultRowHeight="12.8" outlineLevelRow="0" outlineLevelCol="0"/>
  <cols>
    <col collapsed="false" customWidth="true" hidden="false" outlineLevel="0" max="1" min="1" style="3" width="6.16"/>
    <col collapsed="false" customWidth="true" hidden="false" outlineLevel="0" max="2" min="2" style="3" width="2.92"/>
    <col collapsed="false" customWidth="true" hidden="false" outlineLevel="0" max="5" min="3" style="3" width="6.16"/>
    <col collapsed="false" customWidth="true" hidden="false" outlineLevel="0" max="6" min="6" style="3" width="2.62"/>
    <col collapsed="false" customWidth="true" hidden="false" outlineLevel="0" max="7" min="7" style="3" width="6.16"/>
    <col collapsed="false" customWidth="true" hidden="false" outlineLevel="0" max="8" min="8" style="4" width="6.16"/>
    <col collapsed="false" customWidth="true" hidden="false" outlineLevel="0" max="9" min="9" style="3" width="7.41"/>
    <col collapsed="false" customWidth="true" hidden="false" outlineLevel="0" max="10" min="10" style="3" width="2.31"/>
    <col collapsed="false" customWidth="true" hidden="false" outlineLevel="0" max="15" min="11" style="3" width="6.16"/>
    <col collapsed="false" customWidth="true" hidden="false" outlineLevel="0" max="16" min="16" style="3" width="7.56"/>
    <col collapsed="false" customWidth="true" hidden="false" outlineLevel="0" max="17" min="17" style="3" width="6.16"/>
    <col collapsed="false" customWidth="false" hidden="false" outlineLevel="0" max="1025" min="18" style="3" width="11.52"/>
  </cols>
  <sheetData>
    <row r="1" s="1" customFormat="true" ht="12.8" hidden="false" customHeight="false" outlineLevel="0" collapsed="false">
      <c r="A1" s="1" t="s">
        <v>2</v>
      </c>
      <c r="C1" s="1" t="n">
        <v>1</v>
      </c>
      <c r="D1" s="1" t="s">
        <v>3</v>
      </c>
      <c r="E1" s="1" t="s">
        <v>16</v>
      </c>
      <c r="G1" s="12" t="s">
        <v>4</v>
      </c>
      <c r="H1" s="12"/>
      <c r="I1" s="12"/>
      <c r="K1" s="12" t="s">
        <v>5</v>
      </c>
      <c r="L1" s="12"/>
      <c r="M1" s="12"/>
      <c r="N1" s="12" t="s">
        <v>17</v>
      </c>
      <c r="O1" s="12"/>
      <c r="P1" s="12"/>
    </row>
    <row r="2" customFormat="false" ht="12.8" hidden="false" customHeight="false" outlineLevel="0" collapsed="false">
      <c r="A2" s="1" t="s">
        <v>2</v>
      </c>
      <c r="B2" s="1"/>
      <c r="C2" s="1" t="s">
        <v>7</v>
      </c>
      <c r="D2" s="1" t="s">
        <v>8</v>
      </c>
      <c r="E2" s="1" t="s">
        <v>18</v>
      </c>
      <c r="F2" s="1"/>
      <c r="G2" s="1" t="s">
        <v>9</v>
      </c>
      <c r="H2" s="7" t="s">
        <v>10</v>
      </c>
      <c r="I2" s="1" t="s">
        <v>19</v>
      </c>
      <c r="K2" s="1" t="s">
        <v>11</v>
      </c>
      <c r="L2" s="1" t="s">
        <v>12</v>
      </c>
      <c r="M2" s="1" t="s">
        <v>20</v>
      </c>
      <c r="O2" s="1" t="s">
        <v>13</v>
      </c>
    </row>
    <row r="3" customFormat="false" ht="12.8" hidden="false" customHeight="false" outlineLevel="0" collapsed="false">
      <c r="A3" s="8" t="n">
        <v>49.53</v>
      </c>
      <c r="B3" s="8"/>
      <c r="C3" s="3" t="n">
        <v>1</v>
      </c>
      <c r="D3" s="8" t="n">
        <v>0</v>
      </c>
      <c r="E3" s="8" t="n">
        <f aca="false">D3^2</f>
        <v>0</v>
      </c>
      <c r="F3" s="8"/>
      <c r="G3" s="3" t="n">
        <f aca="false">C3</f>
        <v>1</v>
      </c>
      <c r="H3" s="8" t="n">
        <f aca="false">D3-SUMPRODUCT(G$3:G$42,D$3:D$42)/SUMPRODUCT(G$3:G$42,G$3:G$42)*G3</f>
        <v>-52.364681724846</v>
      </c>
      <c r="I3" s="8" t="n">
        <f aca="false">E3-SUMPRODUCT(G$3:G$42,E$3:E$42)/SUMPRODUCT(G$3:G$42,G$3:G$42)*G3-SUMPRODUCT(H$3:H$42,E$3:E$42)/SUMPRODUCT(H$3:H$42,H$3:H$42)*H3</f>
        <v>1724.66498086469</v>
      </c>
      <c r="J3" s="8"/>
      <c r="K3" s="9" t="n">
        <f aca="false">G3/SQRT(SUMPRODUCT(G$3:G$42,G$3:G$42))</f>
        <v>0.158113883008419</v>
      </c>
      <c r="L3" s="9" t="n">
        <f aca="false">H3/SQRT(SUMPRODUCT(H$3:H$42,H$3:H$42))</f>
        <v>-0.265389875461367</v>
      </c>
      <c r="M3" s="9" t="n">
        <f aca="false">I3/SQRT(SUMPRODUCT(I$3:I$42,I$3:I$42))</f>
        <v>0.300310588216718</v>
      </c>
      <c r="O3" s="8" t="n">
        <f aca="false">SUMPRODUCT(K$3:K$42,A$3:A$42)*K3+SUMPRODUCT(L$3:L$42,A$3:A$42)*L3+SUMPRODUCT(M$3:M$42,A$3:A$42)*M3</f>
        <v>58.9620791998547</v>
      </c>
    </row>
    <row r="4" customFormat="false" ht="12.8" hidden="false" customHeight="false" outlineLevel="0" collapsed="false">
      <c r="A4" s="8" t="n">
        <v>54.61</v>
      </c>
      <c r="B4" s="8"/>
      <c r="C4" s="3" t="n">
        <v>1</v>
      </c>
      <c r="D4" s="8" t="n">
        <v>1.05133470225873</v>
      </c>
      <c r="E4" s="8" t="n">
        <f aca="false">D4^2</f>
        <v>1.10530465617345</v>
      </c>
      <c r="F4" s="8"/>
      <c r="G4" s="3" t="n">
        <f aca="false">C4</f>
        <v>1</v>
      </c>
      <c r="H4" s="8" t="n">
        <f aca="false">D4-SUMPRODUCT(G$3:G$42,D$3:D$42)/SUMPRODUCT(G$3:G$42,G$3:G$42)*G4</f>
        <v>-51.3133470225873</v>
      </c>
      <c r="I4" s="8" t="n">
        <f aca="false">E4-SUMPRODUCT(G$3:G$42,E$3:E$42)/SUMPRODUCT(G$3:G$42,G$3:G$42)*G4-SUMPRODUCT(H$3:H$42,E$3:E$42)/SUMPRODUCT(H$3:H$42,H$3:H$42)*H4</f>
        <v>1616.54990407061</v>
      </c>
      <c r="J4" s="8"/>
      <c r="K4" s="9" t="n">
        <f aca="false">G4/SQRT(SUMPRODUCT(G$3:G$42,G$3:G$42))</f>
        <v>0.158113883008419</v>
      </c>
      <c r="L4" s="9" t="n">
        <f aca="false">H4/SQRT(SUMPRODUCT(H$3:H$42,H$3:H$42))</f>
        <v>-0.260061597383277</v>
      </c>
      <c r="M4" s="9" t="n">
        <f aca="false">I4/SQRT(SUMPRODUCT(I$3:I$42,I$3:I$42))</f>
        <v>0.281484843699747</v>
      </c>
      <c r="O4" s="8" t="n">
        <f aca="false">SUMPRODUCT(K$3:K$42,A$3:A$42)*K4+SUMPRODUCT(L$3:L$42,A$3:A$42)*L4+SUMPRODUCT(M$3:M$42,A$3:A$42)*M4</f>
        <v>60.1812000891089</v>
      </c>
    </row>
    <row r="5" customFormat="false" ht="12.8" hidden="false" customHeight="false" outlineLevel="0" collapsed="false">
      <c r="A5" s="8" t="n">
        <v>56.515</v>
      </c>
      <c r="B5" s="8"/>
      <c r="C5" s="3" t="n">
        <v>1</v>
      </c>
      <c r="D5" s="8" t="n">
        <v>2.03696098562628</v>
      </c>
      <c r="E5" s="8" t="n">
        <f aca="false">D5^2</f>
        <v>4.14921005696359</v>
      </c>
      <c r="F5" s="8"/>
      <c r="G5" s="3" t="n">
        <f aca="false">C5</f>
        <v>1</v>
      </c>
      <c r="H5" s="8" t="n">
        <f aca="false">D5-SUMPRODUCT(G$3:G$42,D$3:D$42)/SUMPRODUCT(G$3:G$42,G$3:G$42)*G5</f>
        <v>-50.3277207392197</v>
      </c>
      <c r="I5" s="8" t="n">
        <f aca="false">E5-SUMPRODUCT(G$3:G$42,E$3:E$42)/SUMPRODUCT(G$3:G$42,G$3:G$42)*G5-SUMPRODUCT(H$3:H$42,E$3:E$42)/SUMPRODUCT(H$3:H$42,H$3:H$42)*H5</f>
        <v>1517.19970186178</v>
      </c>
      <c r="J5" s="8"/>
      <c r="K5" s="9" t="n">
        <f aca="false">G5/SQRT(SUMPRODUCT(G$3:G$42,G$3:G$42))</f>
        <v>0.158113883008419</v>
      </c>
      <c r="L5" s="9" t="n">
        <f aca="false">H5/SQRT(SUMPRODUCT(H$3:H$42,H$3:H$42))</f>
        <v>-0.255066336685068</v>
      </c>
      <c r="M5" s="9" t="n">
        <f aca="false">I5/SQRT(SUMPRODUCT(I$3:I$42,I$3:I$42))</f>
        <v>0.264185299732765</v>
      </c>
      <c r="O5" s="8" t="n">
        <f aca="false">SUMPRODUCT(K$3:K$42,A$3:A$42)*K5+SUMPRODUCT(L$3:L$42,A$3:A$42)*L5+SUMPRODUCT(M$3:M$42,A$3:A$42)*M5</f>
        <v>61.3162769766512</v>
      </c>
    </row>
    <row r="6" customFormat="false" ht="12.8" hidden="false" customHeight="false" outlineLevel="0" collapsed="false">
      <c r="A6" s="8" t="n">
        <v>72</v>
      </c>
      <c r="B6" s="8"/>
      <c r="C6" s="3" t="n">
        <v>1</v>
      </c>
      <c r="D6" s="8" t="n">
        <v>9.29774127310062</v>
      </c>
      <c r="E6" s="8" t="n">
        <f aca="false">D6^2</f>
        <v>86.4479927815187</v>
      </c>
      <c r="F6" s="8"/>
      <c r="G6" s="3" t="n">
        <f aca="false">C6</f>
        <v>1</v>
      </c>
      <c r="H6" s="8" t="n">
        <f aca="false">D6-SUMPRODUCT(G$3:G$42,D$3:D$42)/SUMPRODUCT(G$3:G$42,G$3:G$42)*G6</f>
        <v>-43.0669404517454</v>
      </c>
      <c r="I6" s="8" t="n">
        <f aca="false">E6-SUMPRODUCT(G$3:G$42,E$3:E$42)/SUMPRODUCT(G$3:G$42,G$3:G$42)*G6-SUMPRODUCT(H$3:H$42,E$3:E$42)/SUMPRODUCT(H$3:H$42,H$3:H$42)*H6</f>
        <v>845.19522519552</v>
      </c>
      <c r="J6" s="8"/>
      <c r="K6" s="9" t="n">
        <f aca="false">G6/SQRT(SUMPRODUCT(G$3:G$42,G$3:G$42))</f>
        <v>0.158113883008419</v>
      </c>
      <c r="L6" s="9" t="n">
        <f aca="false">H6/SQRT(SUMPRODUCT(H$3:H$42,H$3:H$42))</f>
        <v>-0.218267916208259</v>
      </c>
      <c r="M6" s="9" t="n">
        <f aca="false">I6/SQRT(SUMPRODUCT(I$3:I$42,I$3:I$42))</f>
        <v>0.147171235023959</v>
      </c>
      <c r="O6" s="8" t="n">
        <f aca="false">SUMPRODUCT(K$3:K$42,A$3:A$42)*K6+SUMPRODUCT(L$3:L$42,A$3:A$42)*L6+SUMPRODUCT(M$3:M$42,A$3:A$42)*M6</f>
        <v>69.4439299993045</v>
      </c>
    </row>
    <row r="7" customFormat="false" ht="12.8" hidden="false" customHeight="false" outlineLevel="0" collapsed="false">
      <c r="A7" s="8" t="n">
        <v>76.2</v>
      </c>
      <c r="B7" s="8"/>
      <c r="C7" s="3" t="n">
        <v>1</v>
      </c>
      <c r="D7" s="8" t="n">
        <v>12.3203285420945</v>
      </c>
      <c r="E7" s="8" t="n">
        <f aca="false">D7^2</f>
        <v>151.790495385148</v>
      </c>
      <c r="F7" s="8"/>
      <c r="G7" s="3" t="n">
        <f aca="false">C7</f>
        <v>1</v>
      </c>
      <c r="H7" s="8" t="n">
        <f aca="false">D7-SUMPRODUCT(G$3:G$42,D$3:D$42)/SUMPRODUCT(G$3:G$42,G$3:G$42)*G7</f>
        <v>-40.0443531827515</v>
      </c>
      <c r="I7" s="8" t="n">
        <f aca="false">E7-SUMPRODUCT(G$3:G$42,E$3:E$42)/SUMPRODUCT(G$3:G$42,G$3:G$42)*G7-SUMPRODUCT(H$3:H$42,E$3:E$42)/SUMPRODUCT(H$3:H$42,H$3:H$42)*H7</f>
        <v>596.529131129665</v>
      </c>
      <c r="J7" s="8"/>
      <c r="K7" s="9" t="n">
        <f aca="false">G7/SQRT(SUMPRODUCT(G$3:G$42,G$3:G$42))</f>
        <v>0.158113883008419</v>
      </c>
      <c r="L7" s="9" t="n">
        <f aca="false">H7/SQRT(SUMPRODUCT(H$3:H$42,H$3:H$42))</f>
        <v>-0.20294911673375</v>
      </c>
      <c r="M7" s="9" t="n">
        <f aca="false">I7/SQRT(SUMPRODUCT(I$3:I$42,I$3:I$42))</f>
        <v>0.103871775820566</v>
      </c>
      <c r="O7" s="8" t="n">
        <f aca="false">SUMPRODUCT(K$3:K$42,A$3:A$42)*K7+SUMPRODUCT(L$3:L$42,A$3:A$42)*L7+SUMPRODUCT(M$3:M$42,A$3:A$42)*M7</f>
        <v>72.7058721764917</v>
      </c>
    </row>
    <row r="8" customFormat="false" ht="12.8" hidden="false" customHeight="false" outlineLevel="0" collapsed="false">
      <c r="A8" s="8" t="n">
        <v>77</v>
      </c>
      <c r="B8" s="8"/>
      <c r="C8" s="3" t="n">
        <v>1</v>
      </c>
      <c r="D8" s="8" t="n">
        <v>14.6201232032854</v>
      </c>
      <c r="E8" s="8" t="n">
        <f aca="false">D8^2</f>
        <v>213.748002479244</v>
      </c>
      <c r="F8" s="8"/>
      <c r="G8" s="3" t="n">
        <f aca="false">C8</f>
        <v>1</v>
      </c>
      <c r="H8" s="8" t="n">
        <f aca="false">D8-SUMPRODUCT(G$3:G$42,D$3:D$42)/SUMPRODUCT(G$3:G$42,G$3:G$42)*G8</f>
        <v>-37.7445585215606</v>
      </c>
      <c r="I8" s="8" t="n">
        <f aca="false">E8-SUMPRODUCT(G$3:G$42,E$3:E$42)/SUMPRODUCT(G$3:G$42,G$3:G$42)*G8-SUMPRODUCT(H$3:H$42,E$3:E$42)/SUMPRODUCT(H$3:H$42,H$3:H$42)*H8</f>
        <v>419.567053801335</v>
      </c>
      <c r="J8" s="8"/>
      <c r="K8" s="9" t="n">
        <f aca="false">G8/SQRT(SUMPRODUCT(G$3:G$42,G$3:G$42))</f>
        <v>0.158113883008419</v>
      </c>
      <c r="L8" s="9" t="n">
        <f aca="false">H8/SQRT(SUMPRODUCT(H$3:H$42,H$3:H$42))</f>
        <v>-0.191293508437928</v>
      </c>
      <c r="M8" s="9" t="n">
        <f aca="false">I8/SQRT(SUMPRODUCT(I$3:I$42,I$3:I$42))</f>
        <v>0.0730579156656048</v>
      </c>
      <c r="O8" s="8" t="n">
        <f aca="false">SUMPRODUCT(K$3:K$42,A$3:A$42)*K8+SUMPRODUCT(L$3:L$42,A$3:A$42)*L8+SUMPRODUCT(M$3:M$42,A$3:A$42)*M8</f>
        <v>75.1399314503791</v>
      </c>
    </row>
    <row r="9" customFormat="false" ht="12.8" hidden="false" customHeight="false" outlineLevel="0" collapsed="false">
      <c r="A9" s="8" t="n">
        <v>81</v>
      </c>
      <c r="B9" s="8"/>
      <c r="C9" s="3" t="n">
        <v>1</v>
      </c>
      <c r="D9" s="8" t="n">
        <v>16</v>
      </c>
      <c r="E9" s="8" t="n">
        <f aca="false">D9^2</f>
        <v>256</v>
      </c>
      <c r="F9" s="8"/>
      <c r="G9" s="3" t="n">
        <f aca="false">C9</f>
        <v>1</v>
      </c>
      <c r="H9" s="8" t="n">
        <f aca="false">D9-SUMPRODUCT(G$3:G$42,D$3:D$42)/SUMPRODUCT(G$3:G$42,G$3:G$42)*G9</f>
        <v>-36.364681724846</v>
      </c>
      <c r="I9" s="8" t="n">
        <f aca="false">E9-SUMPRODUCT(G$3:G$42,E$3:E$42)/SUMPRODUCT(G$3:G$42,G$3:G$42)*G9-SUMPRODUCT(H$3:H$42,E$3:E$42)/SUMPRODUCT(H$3:H$42,H$3:H$42)*H9</f>
        <v>318.46730066863</v>
      </c>
      <c r="J9" s="8"/>
      <c r="K9" s="9" t="n">
        <f aca="false">G9/SQRT(SUMPRODUCT(G$3:G$42,G$3:G$42))</f>
        <v>0.158113883008419</v>
      </c>
      <c r="L9" s="9" t="n">
        <f aca="false">H9/SQRT(SUMPRODUCT(H$3:H$42,H$3:H$42))</f>
        <v>-0.184300143460435</v>
      </c>
      <c r="M9" s="9" t="n">
        <f aca="false">I9/SQRT(SUMPRODUCT(I$3:I$42,I$3:I$42))</f>
        <v>0.0554537277979846</v>
      </c>
      <c r="O9" s="8" t="n">
        <f aca="false">SUMPRODUCT(K$3:K$42,A$3:A$42)*K9+SUMPRODUCT(L$3:L$42,A$3:A$42)*L9+SUMPRODUCT(M$3:M$42,A$3:A$42)*M9</f>
        <v>76.5805167767483</v>
      </c>
    </row>
    <row r="10" customFormat="false" ht="12.8" hidden="false" customHeight="false" outlineLevel="0" collapsed="false">
      <c r="A10" s="8" t="n">
        <v>82</v>
      </c>
      <c r="B10" s="8"/>
      <c r="C10" s="3" t="n">
        <v>1</v>
      </c>
      <c r="D10" s="8" t="n">
        <v>16.4928131416838</v>
      </c>
      <c r="E10" s="8" t="n">
        <f aca="false">D10^2</f>
        <v>272.012885326498</v>
      </c>
      <c r="F10" s="8"/>
      <c r="G10" s="3" t="n">
        <f aca="false">C10</f>
        <v>1</v>
      </c>
      <c r="H10" s="8" t="n">
        <f aca="false">D10-SUMPRODUCT(G$3:G$42,D$3:D$42)/SUMPRODUCT(G$3:G$42,G$3:G$42)*G10</f>
        <v>-35.8718685831622</v>
      </c>
      <c r="I10" s="8" t="n">
        <f aca="false">E10-SUMPRODUCT(G$3:G$42,E$3:E$42)/SUMPRODUCT(G$3:G$42,G$3:G$42)*G10-SUMPRODUCT(H$3:H$42,E$3:E$42)/SUMPRODUCT(H$3:H$42,H$3:H$42)*H10</f>
        <v>283.28313219032</v>
      </c>
      <c r="J10" s="8"/>
      <c r="K10" s="9" t="n">
        <f aca="false">G10/SQRT(SUMPRODUCT(G$3:G$42,G$3:G$42))</f>
        <v>0.158113883008419</v>
      </c>
      <c r="L10" s="9" t="n">
        <f aca="false">H10/SQRT(SUMPRODUCT(H$3:H$42,H$3:H$42))</f>
        <v>-0.18180251311133</v>
      </c>
      <c r="M10" s="9" t="n">
        <f aca="false">I10/SQRT(SUMPRODUCT(I$3:I$42,I$3:I$42))</f>
        <v>0.0493272171719382</v>
      </c>
      <c r="O10" s="8" t="n">
        <f aca="false">SUMPRODUCT(K$3:K$42,A$3:A$42)*K10+SUMPRODUCT(L$3:L$42,A$3:A$42)*L10+SUMPRODUCT(M$3:M$42,A$3:A$42)*M10</f>
        <v>77.0914035528626</v>
      </c>
    </row>
    <row r="11" customFormat="false" ht="12.8" hidden="false" customHeight="false" outlineLevel="0" collapsed="false">
      <c r="A11" s="8" t="n">
        <v>81.28</v>
      </c>
      <c r="B11" s="8"/>
      <c r="C11" s="3" t="n">
        <v>1</v>
      </c>
      <c r="D11" s="8" t="n">
        <v>17.7741273100616</v>
      </c>
      <c r="E11" s="8" t="n">
        <f aca="false">D11^2</f>
        <v>315.919601634278</v>
      </c>
      <c r="F11" s="8"/>
      <c r="G11" s="3" t="n">
        <f aca="false">C11</f>
        <v>1</v>
      </c>
      <c r="H11" s="8" t="n">
        <f aca="false">D11-SUMPRODUCT(G$3:G$42,D$3:D$42)/SUMPRODUCT(G$3:G$42,G$3:G$42)*G11</f>
        <v>-34.5905544147844</v>
      </c>
      <c r="I11" s="8" t="n">
        <f aca="false">E11-SUMPRODUCT(G$3:G$42,E$3:E$42)/SUMPRODUCT(G$3:G$42,G$3:G$42)*G11-SUMPRODUCT(H$3:H$42,E$3:E$42)/SUMPRODUCT(H$3:H$42,H$3:H$42)*H11</f>
        <v>194.077508605604</v>
      </c>
      <c r="J11" s="8"/>
      <c r="K11" s="9" t="n">
        <f aca="false">G11/SQRT(SUMPRODUCT(G$3:G$42,G$3:G$42))</f>
        <v>0.158113883008419</v>
      </c>
      <c r="L11" s="9" t="n">
        <f aca="false">H11/SQRT(SUMPRODUCT(H$3:H$42,H$3:H$42))</f>
        <v>-0.175308674203658</v>
      </c>
      <c r="M11" s="9" t="n">
        <f aca="false">I11/SQRT(SUMPRODUCT(I$3:I$42,I$3:I$42))</f>
        <v>0.0337941173593973</v>
      </c>
      <c r="O11" s="8" t="n">
        <f aca="false">SUMPRODUCT(K$3:K$42,A$3:A$42)*K11+SUMPRODUCT(L$3:L$42,A$3:A$42)*L11+SUMPRODUCT(M$3:M$42,A$3:A$42)*M11</f>
        <v>78.4108221382021</v>
      </c>
    </row>
    <row r="12" customFormat="false" ht="12.8" hidden="false" customHeight="false" outlineLevel="0" collapsed="false">
      <c r="A12" s="8" t="n">
        <v>83.82</v>
      </c>
      <c r="B12" s="8"/>
      <c r="C12" s="3" t="n">
        <v>1</v>
      </c>
      <c r="D12" s="8" t="n">
        <v>19.1868583162218</v>
      </c>
      <c r="E12" s="8" t="n">
        <f aca="false">D12^2</f>
        <v>368.13553204677</v>
      </c>
      <c r="F12" s="8"/>
      <c r="G12" s="3" t="n">
        <f aca="false">C12</f>
        <v>1</v>
      </c>
      <c r="H12" s="8" t="n">
        <f aca="false">D12-SUMPRODUCT(G$3:G$42,D$3:D$42)/SUMPRODUCT(G$3:G$42,G$3:G$42)*G12</f>
        <v>-33.1778234086242</v>
      </c>
      <c r="I12" s="8" t="n">
        <f aca="false">E12-SUMPRODUCT(G$3:G$42,E$3:E$42)/SUMPRODUCT(G$3:G$42,G$3:G$42)*G12-SUMPRODUCT(H$3:H$42,E$3:E$42)/SUMPRODUCT(H$3:H$42,H$3:H$42)*H12</f>
        <v>99.5285514443131</v>
      </c>
      <c r="J12" s="8"/>
      <c r="K12" s="9" t="n">
        <f aca="false">G12/SQRT(SUMPRODUCT(G$3:G$42,G$3:G$42))</f>
        <v>0.158113883008419</v>
      </c>
      <c r="L12" s="9" t="n">
        <f aca="false">H12/SQRT(SUMPRODUCT(H$3:H$42,H$3:H$42))</f>
        <v>-0.168148800536225</v>
      </c>
      <c r="M12" s="9" t="n">
        <f aca="false">I12/SQRT(SUMPRODUCT(I$3:I$42,I$3:I$42))</f>
        <v>0.017330599368704</v>
      </c>
      <c r="O12" s="8" t="n">
        <f aca="false">SUMPRODUCT(K$3:K$42,A$3:A$42)*K12+SUMPRODUCT(L$3:L$42,A$3:A$42)*L12+SUMPRODUCT(M$3:M$42,A$3:A$42)*M12</f>
        <v>79.8506864679079</v>
      </c>
    </row>
    <row r="13" customFormat="false" ht="12.8" hidden="false" customHeight="false" outlineLevel="0" collapsed="false">
      <c r="A13" s="8" t="n">
        <v>87.63</v>
      </c>
      <c r="B13" s="8"/>
      <c r="C13" s="3" t="n">
        <v>1</v>
      </c>
      <c r="D13" s="8" t="n">
        <v>24.3449691991786</v>
      </c>
      <c r="E13" s="8" t="n">
        <f aca="false">D13^2</f>
        <v>592.677525308955</v>
      </c>
      <c r="F13" s="8"/>
      <c r="G13" s="3" t="n">
        <f aca="false">C13</f>
        <v>1</v>
      </c>
      <c r="H13" s="8" t="n">
        <f aca="false">D13-SUMPRODUCT(G$3:G$42,D$3:D$42)/SUMPRODUCT(G$3:G$42,G$3:G$42)*G13</f>
        <v>-28.0197125256674</v>
      </c>
      <c r="I13" s="8" t="n">
        <f aca="false">E13-SUMPRODUCT(G$3:G$42,E$3:E$42)/SUMPRODUCT(G$3:G$42,G$3:G$42)*G13-SUMPRODUCT(H$3:H$42,E$3:E$42)/SUMPRODUCT(H$3:H$42,H$3:H$42)*H13</f>
        <v>-211.791951783804</v>
      </c>
      <c r="J13" s="8"/>
      <c r="K13" s="9" t="n">
        <f aca="false">G13/SQRT(SUMPRODUCT(G$3:G$42,G$3:G$42))</f>
        <v>0.158113883008419</v>
      </c>
      <c r="L13" s="9" t="n">
        <f aca="false">H13/SQRT(SUMPRODUCT(H$3:H$42,H$3:H$42))</f>
        <v>-0.142006936215596</v>
      </c>
      <c r="M13" s="9" t="n">
        <f aca="false">I13/SQRT(SUMPRODUCT(I$3:I$42,I$3:I$42))</f>
        <v>-0.0368786786566932</v>
      </c>
      <c r="O13" s="8" t="n">
        <f aca="false">SUMPRODUCT(K$3:K$42,A$3:A$42)*K13+SUMPRODUCT(L$3:L$42,A$3:A$42)*L13+SUMPRODUCT(M$3:M$42,A$3:A$42)*M13</f>
        <v>84.9753618178863</v>
      </c>
    </row>
    <row r="14" customFormat="false" ht="12.8" hidden="false" customHeight="false" outlineLevel="0" collapsed="false">
      <c r="A14" s="8" t="n">
        <v>92.71</v>
      </c>
      <c r="B14" s="8"/>
      <c r="C14" s="3" t="n">
        <v>1</v>
      </c>
      <c r="D14" s="8" t="n">
        <v>30.3572895277207</v>
      </c>
      <c r="E14" s="8" t="n">
        <f aca="false">D14^2</f>
        <v>921.565027469861</v>
      </c>
      <c r="F14" s="8"/>
      <c r="G14" s="3" t="n">
        <f aca="false">C14</f>
        <v>1</v>
      </c>
      <c r="H14" s="8" t="n">
        <f aca="false">D14-SUMPRODUCT(G$3:G$42,D$3:D$42)/SUMPRODUCT(G$3:G$42,G$3:G$42)*G14</f>
        <v>-22.0073921971253</v>
      </c>
      <c r="I14" s="8" t="n">
        <f aca="false">E14-SUMPRODUCT(G$3:G$42,E$3:E$42)/SUMPRODUCT(G$3:G$42,G$3:G$42)*G14-SUMPRODUCT(H$3:H$42,E$3:E$42)/SUMPRODUCT(H$3:H$42,H$3:H$42)*H14</f>
        <v>-507.50850604154</v>
      </c>
      <c r="J14" s="8"/>
      <c r="K14" s="9" t="n">
        <f aca="false">G14/SQRT(SUMPRODUCT(G$3:G$42,G$3:G$42))</f>
        <v>0.158113883008419</v>
      </c>
      <c r="L14" s="9" t="n">
        <f aca="false">H14/SQRT(SUMPRODUCT(H$3:H$42,H$3:H$42))</f>
        <v>-0.111535845956519</v>
      </c>
      <c r="M14" s="9" t="n">
        <f aca="false">I14/SQRT(SUMPRODUCT(I$3:I$42,I$3:I$42))</f>
        <v>-0.0883708892250537</v>
      </c>
      <c r="O14" s="8" t="n">
        <f aca="false">SUMPRODUCT(K$3:K$42,A$3:A$42)*K14+SUMPRODUCT(L$3:L$42,A$3:A$42)*L14+SUMPRODUCT(M$3:M$42,A$3:A$42)*M14</f>
        <v>90.6861496110615</v>
      </c>
    </row>
    <row r="15" customFormat="false" ht="12.8" hidden="false" customHeight="false" outlineLevel="0" collapsed="false">
      <c r="A15" s="8" t="n">
        <v>98</v>
      </c>
      <c r="B15" s="8"/>
      <c r="C15" s="3" t="n">
        <v>1</v>
      </c>
      <c r="D15" s="8" t="n">
        <v>36.3696098562628</v>
      </c>
      <c r="E15" s="8" t="n">
        <f aca="false">D15^2</f>
        <v>1322.74852109677</v>
      </c>
      <c r="F15" s="8"/>
      <c r="G15" s="3" t="n">
        <f aca="false">C15</f>
        <v>1</v>
      </c>
      <c r="H15" s="8" t="n">
        <f aca="false">D15-SUMPRODUCT(G$3:G$42,D$3:D$42)/SUMPRODUCT(G$3:G$42,G$3:G$42)*G15</f>
        <v>-15.9950718685832</v>
      </c>
      <c r="I15" s="8" t="n">
        <f aca="false">E15-SUMPRODUCT(G$3:G$42,E$3:E$42)/SUMPRODUCT(G$3:G$42,G$3:G$42)*G15-SUMPRODUCT(H$3:H$42,E$3:E$42)/SUMPRODUCT(H$3:H$42,H$3:H$42)*H15</f>
        <v>-730.929068833275</v>
      </c>
      <c r="J15" s="8"/>
      <c r="K15" s="9" t="n">
        <f aca="false">G15/SQRT(SUMPRODUCT(G$3:G$42,G$3:G$42))</f>
        <v>0.158113883008419</v>
      </c>
      <c r="L15" s="9" t="n">
        <f aca="false">H15/SQRT(SUMPRODUCT(H$3:H$42,H$3:H$42))</f>
        <v>-0.0810647556974414</v>
      </c>
      <c r="M15" s="9" t="n">
        <f aca="false">I15/SQRT(SUMPRODUCT(I$3:I$42,I$3:I$42))</f>
        <v>-0.127274422013234</v>
      </c>
      <c r="O15" s="8" t="n">
        <f aca="false">SUMPRODUCT(K$3:K$42,A$3:A$42)*K15+SUMPRODUCT(L$3:L$42,A$3:A$42)*L15+SUMPRODUCT(M$3:M$42,A$3:A$42)*M15</f>
        <v>96.1142993858886</v>
      </c>
    </row>
    <row r="16" customFormat="false" ht="12.8" hidden="false" customHeight="false" outlineLevel="0" collapsed="false">
      <c r="A16" s="8" t="n">
        <v>99</v>
      </c>
      <c r="B16" s="8"/>
      <c r="C16" s="3" t="n">
        <v>1</v>
      </c>
      <c r="D16" s="8" t="n">
        <v>37.1909650924025</v>
      </c>
      <c r="E16" s="8" t="n">
        <f aca="false">D16^2</f>
        <v>1383.1678845043</v>
      </c>
      <c r="F16" s="8"/>
      <c r="G16" s="3" t="n">
        <f aca="false">C16</f>
        <v>1</v>
      </c>
      <c r="H16" s="8" t="n">
        <f aca="false">D16-SUMPRODUCT(G$3:G$42,D$3:D$42)/SUMPRODUCT(G$3:G$42,G$3:G$42)*G16</f>
        <v>-15.1737166324435</v>
      </c>
      <c r="I16" s="8" t="n">
        <f aca="false">E16-SUMPRODUCT(G$3:G$42,E$3:E$42)/SUMPRODUCT(G$3:G$42,G$3:G$42)*G16-SUMPRODUCT(H$3:H$42,E$3:E$42)/SUMPRODUCT(H$3:H$42,H$3:H$42)*H16</f>
        <v>-755.838128433761</v>
      </c>
      <c r="J16" s="8"/>
      <c r="K16" s="9" t="n">
        <f aca="false">G16/SQRT(SUMPRODUCT(G$3:G$42,G$3:G$42))</f>
        <v>0.158113883008419</v>
      </c>
      <c r="L16" s="9" t="n">
        <f aca="false">H16/SQRT(SUMPRODUCT(H$3:H$42,H$3:H$42))</f>
        <v>-0.0769020384489332</v>
      </c>
      <c r="M16" s="9" t="n">
        <f aca="false">I16/SQRT(SUMPRODUCT(I$3:I$42,I$3:I$42))</f>
        <v>-0.131611759654772</v>
      </c>
      <c r="O16" s="8" t="n">
        <f aca="false">SUMPRODUCT(K$3:K$42,A$3:A$42)*K16+SUMPRODUCT(L$3:L$42,A$3:A$42)*L16+SUMPRODUCT(M$3:M$42,A$3:A$42)*M16</f>
        <v>96.8339066113098</v>
      </c>
    </row>
    <row r="17" customFormat="false" ht="12.8" hidden="false" customHeight="false" outlineLevel="0" collapsed="false">
      <c r="A17" s="8" t="n">
        <v>100</v>
      </c>
      <c r="B17" s="8"/>
      <c r="C17" s="3" t="n">
        <v>1</v>
      </c>
      <c r="D17" s="8" t="n">
        <v>42.1519507186858</v>
      </c>
      <c r="E17" s="8" t="n">
        <f aca="false">D17^2</f>
        <v>1776.78694939052</v>
      </c>
      <c r="F17" s="8"/>
      <c r="G17" s="3" t="n">
        <f aca="false">C17</f>
        <v>1</v>
      </c>
      <c r="H17" s="8" t="n">
        <f aca="false">D17-SUMPRODUCT(G$3:G$42,D$3:D$42)/SUMPRODUCT(G$3:G$42,G$3:G$42)*G17</f>
        <v>-10.2127310061602</v>
      </c>
      <c r="I17" s="8" t="n">
        <f aca="false">E17-SUMPRODUCT(G$3:G$42,E$3:E$42)/SUMPRODUCT(G$3:G$42,G$3:G$42)*G17-SUMPRODUCT(H$3:H$42,E$3:E$42)/SUMPRODUCT(H$3:H$42,H$3:H$42)*H17</f>
        <v>-877.602738515926</v>
      </c>
      <c r="J17" s="8"/>
      <c r="K17" s="9" t="n">
        <f aca="false">G17/SQRT(SUMPRODUCT(G$3:G$42,G$3:G$42))</f>
        <v>0.158113883008419</v>
      </c>
      <c r="L17" s="9" t="n">
        <f aca="false">H17/SQRT(SUMPRODUCT(H$3:H$42,H$3:H$42))</f>
        <v>-0.0517592262679464</v>
      </c>
      <c r="M17" s="9" t="n">
        <f aca="false">I17/SQRT(SUMPRODUCT(I$3:I$42,I$3:I$42))</f>
        <v>-0.152814255260279</v>
      </c>
      <c r="O17" s="8" t="n">
        <f aca="false">SUMPRODUCT(K$3:K$42,A$3:A$42)*K17+SUMPRODUCT(L$3:L$42,A$3:A$42)*L17+SUMPRODUCT(M$3:M$42,A$3:A$42)*M17</f>
        <v>101.068187160142</v>
      </c>
    </row>
    <row r="18" customFormat="false" ht="12.8" hidden="false" customHeight="false" outlineLevel="0" collapsed="false">
      <c r="A18" s="8" t="n">
        <v>102.235</v>
      </c>
      <c r="B18" s="8"/>
      <c r="C18" s="3" t="n">
        <v>1</v>
      </c>
      <c r="D18" s="8" t="n">
        <v>43.0061601642711</v>
      </c>
      <c r="E18" s="8" t="n">
        <f aca="false">D18^2</f>
        <v>1849.52981207494</v>
      </c>
      <c r="F18" s="8"/>
      <c r="G18" s="3" t="n">
        <f aca="false">C18</f>
        <v>1</v>
      </c>
      <c r="H18" s="8" t="n">
        <f aca="false">D18-SUMPRODUCT(G$3:G$42,D$3:D$42)/SUMPRODUCT(G$3:G$42,G$3:G$42)*G18</f>
        <v>-9.35852156057489</v>
      </c>
      <c r="I18" s="8" t="n">
        <f aca="false">E18-SUMPRODUCT(G$3:G$42,E$3:E$42)/SUMPRODUCT(G$3:G$42,G$3:G$42)*G18-SUMPRODUCT(H$3:H$42,E$3:E$42)/SUMPRODUCT(H$3:H$42,H$3:H$42)*H18</f>
        <v>-893.601435759845</v>
      </c>
      <c r="J18" s="8"/>
      <c r="K18" s="9" t="n">
        <f aca="false">G18/SQRT(SUMPRODUCT(G$3:G$42,G$3:G$42))</f>
        <v>0.158113883008419</v>
      </c>
      <c r="L18" s="9" t="n">
        <f aca="false">H18/SQRT(SUMPRODUCT(H$3:H$42,H$3:H$42))</f>
        <v>-0.0474300003294978</v>
      </c>
      <c r="M18" s="9" t="n">
        <f aca="false">I18/SQRT(SUMPRODUCT(I$3:I$42,I$3:I$42))</f>
        <v>-0.155600059015402</v>
      </c>
      <c r="O18" s="8" t="n">
        <f aca="false">SUMPRODUCT(K$3:K$42,A$3:A$42)*K18+SUMPRODUCT(L$3:L$42,A$3:A$42)*L18+SUMPRODUCT(M$3:M$42,A$3:A$42)*M18</f>
        <v>101.777848767261</v>
      </c>
    </row>
    <row r="19" customFormat="false" ht="12.8" hidden="false" customHeight="false" outlineLevel="0" collapsed="false">
      <c r="A19" s="8" t="n">
        <v>104</v>
      </c>
      <c r="B19" s="8"/>
      <c r="C19" s="3" t="n">
        <v>1</v>
      </c>
      <c r="D19" s="8" t="n">
        <v>44.0246406570842</v>
      </c>
      <c r="E19" s="8" t="n">
        <f aca="false">D19^2</f>
        <v>1938.16898498539</v>
      </c>
      <c r="F19" s="8"/>
      <c r="G19" s="3" t="n">
        <f aca="false">C19</f>
        <v>1</v>
      </c>
      <c r="H19" s="8" t="n">
        <f aca="false">D19-SUMPRODUCT(G$3:G$42,D$3:D$42)/SUMPRODUCT(G$3:G$42,G$3:G$42)*G19</f>
        <v>-8.3400410677618</v>
      </c>
      <c r="I19" s="8" t="n">
        <f aca="false">E19-SUMPRODUCT(G$3:G$42,E$3:E$42)/SUMPRODUCT(G$3:G$42,G$3:G$42)*G19-SUMPRODUCT(H$3:H$42,E$3:E$42)/SUMPRODUCT(H$3:H$42,H$3:H$42)*H19</f>
        <v>-910.769507379321</v>
      </c>
      <c r="J19" s="8"/>
      <c r="K19" s="9" t="n">
        <f aca="false">G19/SQRT(SUMPRODUCT(G$3:G$42,G$3:G$42))</f>
        <v>0.158113883008419</v>
      </c>
      <c r="L19" s="9" t="n">
        <f aca="false">H19/SQRT(SUMPRODUCT(H$3:H$42,H$3:H$42))</f>
        <v>-0.0422682309413483</v>
      </c>
      <c r="M19" s="9" t="n">
        <f aca="false">I19/SQRT(SUMPRODUCT(I$3:I$42,I$3:I$42))</f>
        <v>-0.158589482320099</v>
      </c>
      <c r="O19" s="8" t="n">
        <f aca="false">SUMPRODUCT(K$3:K$42,A$3:A$42)*K19+SUMPRODUCT(L$3:L$42,A$3:A$42)*L19+SUMPRODUCT(M$3:M$42,A$3:A$42)*M19</f>
        <v>102.616527261538</v>
      </c>
    </row>
    <row r="20" customFormat="false" ht="12.8" hidden="false" customHeight="false" outlineLevel="0" collapsed="false">
      <c r="A20" s="8" t="n">
        <v>104.14</v>
      </c>
      <c r="B20" s="8"/>
      <c r="C20" s="3" t="n">
        <v>1</v>
      </c>
      <c r="D20" s="8" t="n">
        <v>45.305954825462</v>
      </c>
      <c r="E20" s="8" t="n">
        <f aca="false">D20^2</f>
        <v>2052.6295426468</v>
      </c>
      <c r="F20" s="8"/>
      <c r="G20" s="3" t="n">
        <f aca="false">C20</f>
        <v>1</v>
      </c>
      <c r="H20" s="8" t="n">
        <f aca="false">D20-SUMPRODUCT(G$3:G$42,D$3:D$42)/SUMPRODUCT(G$3:G$42,G$3:G$42)*G20</f>
        <v>-7.05872689938399</v>
      </c>
      <c r="I20" s="8" t="n">
        <f aca="false">E20-SUMPRODUCT(G$3:G$42,E$3:E$42)/SUMPRODUCT(G$3:G$42,G$3:G$42)*G20-SUMPRODUCT(H$3:H$42,E$3:E$42)/SUMPRODUCT(H$3:H$42,H$3:H$42)*H20</f>
        <v>-929.421289610404</v>
      </c>
      <c r="J20" s="8"/>
      <c r="K20" s="9" t="n">
        <f aca="false">G20/SQRT(SUMPRODUCT(G$3:G$42,G$3:G$42))</f>
        <v>0.158113883008419</v>
      </c>
      <c r="L20" s="9" t="n">
        <f aca="false">H20/SQRT(SUMPRODUCT(H$3:H$42,H$3:H$42))</f>
        <v>-0.0357743920336762</v>
      </c>
      <c r="M20" s="9" t="n">
        <f aca="false">I20/SQRT(SUMPRODUCT(I$3:I$42,I$3:I$42))</f>
        <v>-0.16183725957264</v>
      </c>
      <c r="O20" s="8" t="n">
        <f aca="false">SUMPRODUCT(K$3:K$42,A$3:A$42)*K20+SUMPRODUCT(L$3:L$42,A$3:A$42)*L20+SUMPRODUCT(M$3:M$42,A$3:A$42)*M20</f>
        <v>103.660118688239</v>
      </c>
    </row>
    <row r="21" customFormat="false" ht="12.8" hidden="false" customHeight="false" outlineLevel="0" collapsed="false">
      <c r="A21" s="8" t="n">
        <v>107.061</v>
      </c>
      <c r="B21" s="8"/>
      <c r="C21" s="3" t="n">
        <v>1</v>
      </c>
      <c r="D21" s="8" t="n">
        <v>49.741273100616</v>
      </c>
      <c r="E21" s="8" t="n">
        <f aca="false">D21^2</f>
        <v>2474.19424967006</v>
      </c>
      <c r="F21" s="8"/>
      <c r="G21" s="3" t="n">
        <f aca="false">C21</f>
        <v>1</v>
      </c>
      <c r="H21" s="8" t="n">
        <f aca="false">D21-SUMPRODUCT(G$3:G$42,D$3:D$42)/SUMPRODUCT(G$3:G$42,G$3:G$42)*G21</f>
        <v>-2.62340862423</v>
      </c>
      <c r="I21" s="8" t="n">
        <f aca="false">E21-SUMPRODUCT(G$3:G$42,E$3:E$42)/SUMPRODUCT(G$3:G$42,G$3:G$42)*G21-SUMPRODUCT(H$3:H$42,E$3:E$42)/SUMPRODUCT(H$3:H$42,H$3:H$42)*H21</f>
        <v>-968.630066830402</v>
      </c>
      <c r="J21" s="8"/>
      <c r="K21" s="9" t="n">
        <f aca="false">G21/SQRT(SUMPRODUCT(G$3:G$42,G$3:G$42))</f>
        <v>0.158113883008419</v>
      </c>
      <c r="L21" s="9" t="n">
        <f aca="false">H21/SQRT(SUMPRODUCT(H$3:H$42,H$3:H$42))</f>
        <v>-0.013295718891734</v>
      </c>
      <c r="M21" s="9" t="n">
        <f aca="false">I21/SQRT(SUMPRODUCT(I$3:I$42,I$3:I$42))</f>
        <v>-0.168664562892902</v>
      </c>
      <c r="O21" s="8" t="n">
        <f aca="false">SUMPRODUCT(K$3:K$42,A$3:A$42)*K21+SUMPRODUCT(L$3:L$42,A$3:A$42)*L21+SUMPRODUCT(M$3:M$42,A$3:A$42)*M21</f>
        <v>107.173425955984</v>
      </c>
    </row>
    <row r="22" customFormat="false" ht="12.8" hidden="false" customHeight="false" outlineLevel="0" collapsed="false">
      <c r="A22" s="8" t="n">
        <v>109.22</v>
      </c>
      <c r="B22" s="8"/>
      <c r="C22" s="3" t="n">
        <v>1</v>
      </c>
      <c r="D22" s="8" t="n">
        <v>50.9897330595483</v>
      </c>
      <c r="E22" s="8" t="n">
        <f aca="false">D22^2</f>
        <v>2599.95287748399</v>
      </c>
      <c r="F22" s="8"/>
      <c r="G22" s="3" t="n">
        <f aca="false">C22</f>
        <v>1</v>
      </c>
      <c r="H22" s="8" t="n">
        <f aca="false">D22-SUMPRODUCT(G$3:G$42,D$3:D$42)/SUMPRODUCT(G$3:G$42,G$3:G$42)*G22</f>
        <v>-1.37494866529769</v>
      </c>
      <c r="I22" s="8" t="n">
        <f aca="false">E22-SUMPRODUCT(G$3:G$42,E$3:E$42)/SUMPRODUCT(G$3:G$42,G$3:G$42)*G22-SUMPRODUCT(H$3:H$42,E$3:E$42)/SUMPRODUCT(H$3:H$42,H$3:H$42)*H22</f>
        <v>-972.570641988658</v>
      </c>
      <c r="J22" s="8"/>
      <c r="K22" s="9" t="n">
        <f aca="false">G22/SQRT(SUMPRODUCT(G$3:G$42,G$3:G$42))</f>
        <v>0.158113883008419</v>
      </c>
      <c r="L22" s="9" t="n">
        <f aca="false">H22/SQRT(SUMPRODUCT(H$3:H$42,H$3:H$42))</f>
        <v>-0.00696838867400185</v>
      </c>
      <c r="M22" s="9" t="n">
        <f aca="false">I22/SQRT(SUMPRODUCT(I$3:I$42,I$3:I$42))</f>
        <v>-0.169350723078687</v>
      </c>
      <c r="O22" s="8" t="n">
        <f aca="false">SUMPRODUCT(K$3:K$42,A$3:A$42)*K22+SUMPRODUCT(L$3:L$42,A$3:A$42)*L22+SUMPRODUCT(M$3:M$42,A$3:A$42)*M22</f>
        <v>108.134615507877</v>
      </c>
    </row>
    <row r="23" customFormat="false" ht="12.8" hidden="false" customHeight="false" outlineLevel="0" collapsed="false">
      <c r="A23" s="8" t="n">
        <v>108.5</v>
      </c>
      <c r="B23" s="8"/>
      <c r="C23" s="3" t="n">
        <v>1</v>
      </c>
      <c r="D23" s="8" t="n">
        <v>53.782340862423</v>
      </c>
      <c r="E23" s="8" t="n">
        <f aca="false">D23^2</f>
        <v>2892.54018864185</v>
      </c>
      <c r="F23" s="8"/>
      <c r="G23" s="3" t="n">
        <f aca="false">C23</f>
        <v>1</v>
      </c>
      <c r="H23" s="8" t="n">
        <f aca="false">D23-SUMPRODUCT(G$3:G$42,D$3:D$42)/SUMPRODUCT(G$3:G$42,G$3:G$42)*G23</f>
        <v>1.417659137577</v>
      </c>
      <c r="I23" s="8" t="n">
        <f aca="false">E23-SUMPRODUCT(G$3:G$42,E$3:E$42)/SUMPRODUCT(G$3:G$42,G$3:G$42)*G23-SUMPRODUCT(H$3:H$42,E$3:E$42)/SUMPRODUCT(H$3:H$42,H$3:H$42)*H23</f>
        <v>-970.09996905803</v>
      </c>
      <c r="J23" s="8"/>
      <c r="K23" s="9" t="n">
        <f aca="false">G23/SQRT(SUMPRODUCT(G$3:G$42,G$3:G$42))</f>
        <v>0.158113883008419</v>
      </c>
      <c r="L23" s="9" t="n">
        <f aca="false">H23/SQRT(SUMPRODUCT(H$3:H$42,H$3:H$42))</f>
        <v>0.0071848499709245</v>
      </c>
      <c r="M23" s="9" t="n">
        <f aca="false">I23/SQRT(SUMPRODUCT(I$3:I$42,I$3:I$42))</f>
        <v>-0.168920512429477</v>
      </c>
      <c r="O23" s="8" t="n">
        <f aca="false">SUMPRODUCT(K$3:K$42,A$3:A$42)*K23+SUMPRODUCT(L$3:L$42,A$3:A$42)*L23+SUMPRODUCT(M$3:M$42,A$3:A$42)*M23</f>
        <v>110.240526095665</v>
      </c>
    </row>
    <row r="24" customFormat="false" ht="12.8" hidden="false" customHeight="false" outlineLevel="0" collapsed="false">
      <c r="A24" s="8" t="n">
        <v>109.855</v>
      </c>
      <c r="B24" s="8"/>
      <c r="C24" s="3" t="n">
        <v>1</v>
      </c>
      <c r="D24" s="8" t="n">
        <v>55.5893223819302</v>
      </c>
      <c r="E24" s="8" t="n">
        <f aca="false">D24^2</f>
        <v>3090.17276288217</v>
      </c>
      <c r="F24" s="8"/>
      <c r="G24" s="3" t="n">
        <f aca="false">C24</f>
        <v>1</v>
      </c>
      <c r="H24" s="8" t="n">
        <f aca="false">D24-SUMPRODUCT(G$3:G$42,D$3:D$42)/SUMPRODUCT(G$3:G$42,G$3:G$42)*G24</f>
        <v>3.22464065708421</v>
      </c>
      <c r="I24" s="8" t="n">
        <f aca="false">E24-SUMPRODUCT(G$3:G$42,E$3:E$42)/SUMPRODUCT(G$3:G$42,G$3:G$42)*G24-SUMPRODUCT(H$3:H$42,E$3:E$42)/SUMPRODUCT(H$3:H$42,H$3:H$42)*H24</f>
        <v>-960.189925435344</v>
      </c>
      <c r="J24" s="8"/>
      <c r="K24" s="9" t="n">
        <f aca="false">G24/SQRT(SUMPRODUCT(G$3:G$42,G$3:G$42))</f>
        <v>0.158113883008419</v>
      </c>
      <c r="L24" s="9" t="n">
        <f aca="false">H24/SQRT(SUMPRODUCT(H$3:H$42,H$3:H$42))</f>
        <v>0.0163428279176418</v>
      </c>
      <c r="M24" s="9" t="n">
        <f aca="false">I24/SQRT(SUMPRODUCT(I$3:I$42,I$3:I$42))</f>
        <v>-0.167194907130707</v>
      </c>
      <c r="O24" s="8" t="n">
        <f aca="false">SUMPRODUCT(K$3:K$42,A$3:A$42)*K24+SUMPRODUCT(L$3:L$42,A$3:A$42)*L24+SUMPRODUCT(M$3:M$42,A$3:A$42)*M24</f>
        <v>111.57068117401</v>
      </c>
    </row>
    <row r="25" customFormat="false" ht="12.8" hidden="false" customHeight="false" outlineLevel="0" collapsed="false">
      <c r="A25" s="8" t="n">
        <v>114.3</v>
      </c>
      <c r="B25" s="8"/>
      <c r="C25" s="3" t="n">
        <v>1</v>
      </c>
      <c r="D25" s="8" t="n">
        <v>60.4845995893224</v>
      </c>
      <c r="E25" s="8" t="n">
        <f aca="false">D25^2</f>
        <v>3658.38678748066</v>
      </c>
      <c r="F25" s="8"/>
      <c r="G25" s="3" t="n">
        <f aca="false">C25</f>
        <v>1</v>
      </c>
      <c r="H25" s="8" t="n">
        <f aca="false">D25-SUMPRODUCT(G$3:G$42,D$3:D$42)/SUMPRODUCT(G$3:G$42,G$3:G$42)*G25</f>
        <v>8.11991786447641</v>
      </c>
      <c r="I25" s="8" t="n">
        <f aca="false">E25-SUMPRODUCT(G$3:G$42,E$3:E$42)/SUMPRODUCT(G$3:G$42,G$3:G$42)*G25-SUMPRODUCT(H$3:H$42,E$3:E$42)/SUMPRODUCT(H$3:H$42,H$3:H$42)*H25</f>
        <v>-900.533301964598</v>
      </c>
      <c r="J25" s="8"/>
      <c r="K25" s="9" t="n">
        <f aca="false">G25/SQRT(SUMPRODUCT(G$3:G$42,G$3:G$42))</f>
        <v>0.158113883008419</v>
      </c>
      <c r="L25" s="9" t="n">
        <f aca="false">H25/SQRT(SUMPRODUCT(H$3:H$42,H$3:H$42))</f>
        <v>0.0411526227187484</v>
      </c>
      <c r="M25" s="9" t="n">
        <f aca="false">I25/SQRT(SUMPRODUCT(I$3:I$42,I$3:I$42))</f>
        <v>-0.156807083475506</v>
      </c>
      <c r="O25" s="8" t="n">
        <f aca="false">SUMPRODUCT(K$3:K$42,A$3:A$42)*K25+SUMPRODUCT(L$3:L$42,A$3:A$42)*L25+SUMPRODUCT(M$3:M$42,A$3:A$42)*M25</f>
        <v>115.045925233107</v>
      </c>
    </row>
    <row r="26" customFormat="false" ht="12.8" hidden="false" customHeight="false" outlineLevel="0" collapsed="false">
      <c r="A26" s="8" t="n">
        <v>117</v>
      </c>
      <c r="B26" s="8"/>
      <c r="C26" s="3" t="n">
        <v>1</v>
      </c>
      <c r="D26" s="8" t="n">
        <v>64.7227926078029</v>
      </c>
      <c r="E26" s="8" t="n">
        <f aca="false">D26^2</f>
        <v>4189.03988295267</v>
      </c>
      <c r="F26" s="8"/>
      <c r="G26" s="3" t="n">
        <f aca="false">C26</f>
        <v>1</v>
      </c>
      <c r="H26" s="8" t="n">
        <f aca="false">D26-SUMPRODUCT(G$3:G$42,D$3:D$42)/SUMPRODUCT(G$3:G$42,G$3:G$42)*G26</f>
        <v>12.3581108829569</v>
      </c>
      <c r="I26" s="8" t="n">
        <f aca="false">E26-SUMPRODUCT(G$3:G$42,E$3:E$42)/SUMPRODUCT(G$3:G$42,G$3:G$42)*G26-SUMPRODUCT(H$3:H$42,E$3:E$42)/SUMPRODUCT(H$3:H$42,H$3:H$42)*H26</f>
        <v>-810.17486921393</v>
      </c>
      <c r="J26" s="8"/>
      <c r="K26" s="9" t="n">
        <f aca="false">G26/SQRT(SUMPRODUCT(G$3:G$42,G$3:G$42))</f>
        <v>0.158113883008419</v>
      </c>
      <c r="L26" s="9" t="n">
        <f aca="false">H26/SQRT(SUMPRODUCT(H$3:H$42,H$3:H$42))</f>
        <v>0.0626322437210488</v>
      </c>
      <c r="M26" s="9" t="n">
        <f aca="false">I26/SQRT(SUMPRODUCT(I$3:I$42,I$3:I$42))</f>
        <v>-0.141073248562195</v>
      </c>
      <c r="O26" s="8" t="n">
        <f aca="false">SUMPRODUCT(K$3:K$42,A$3:A$42)*K26+SUMPRODUCT(L$3:L$42,A$3:A$42)*L26+SUMPRODUCT(M$3:M$42,A$3:A$42)*M26</f>
        <v>117.903360834283</v>
      </c>
    </row>
    <row r="27" customFormat="false" ht="12.8" hidden="false" customHeight="false" outlineLevel="0" collapsed="false">
      <c r="A27" s="8" t="n">
        <v>112</v>
      </c>
      <c r="B27" s="8"/>
      <c r="C27" s="3" t="n">
        <v>1</v>
      </c>
      <c r="D27" s="8" t="n">
        <v>65.8069815195072</v>
      </c>
      <c r="E27" s="8" t="n">
        <f aca="false">D27^2</f>
        <v>4330.55881670876</v>
      </c>
      <c r="F27" s="8"/>
      <c r="G27" s="3" t="n">
        <f aca="false">C27</f>
        <v>1</v>
      </c>
      <c r="H27" s="8" t="n">
        <f aca="false">D27-SUMPRODUCT(G$3:G$42,D$3:D$42)/SUMPRODUCT(G$3:G$42,G$3:G$42)*G27</f>
        <v>13.4422997946612</v>
      </c>
      <c r="I27" s="8" t="n">
        <f aca="false">E27-SUMPRODUCT(G$3:G$42,E$3:E$42)/SUMPRODUCT(G$3:G$42,G$3:G$42)*G27-SUMPRODUCT(H$3:H$42,E$3:E$42)/SUMPRODUCT(H$3:H$42,H$3:H$42)*H27</f>
        <v>-781.289453828407</v>
      </c>
      <c r="J27" s="8"/>
      <c r="K27" s="9" t="n">
        <f aca="false">G27/SQRT(SUMPRODUCT(G$3:G$42,G$3:G$42))</f>
        <v>0.158113883008419</v>
      </c>
      <c r="L27" s="9" t="n">
        <f aca="false">H27/SQRT(SUMPRODUCT(H$3:H$42,H$3:H$42))</f>
        <v>0.068127030489079</v>
      </c>
      <c r="M27" s="9" t="n">
        <f aca="false">I27/SQRT(SUMPRODUCT(I$3:I$42,I$3:I$42))</f>
        <v>-0.136043520364803</v>
      </c>
      <c r="O27" s="8" t="n">
        <f aca="false">SUMPRODUCT(K$3:K$42,A$3:A$42)*K27+SUMPRODUCT(L$3:L$42,A$3:A$42)*L27+SUMPRODUCT(M$3:M$42,A$3:A$42)*M27</f>
        <v>118.61177334192</v>
      </c>
    </row>
    <row r="28" customFormat="false" ht="12.8" hidden="false" customHeight="false" outlineLevel="0" collapsed="false">
      <c r="A28" s="8" t="n">
        <v>118</v>
      </c>
      <c r="B28" s="8"/>
      <c r="C28" s="3" t="n">
        <v>1</v>
      </c>
      <c r="D28" s="8" t="n">
        <v>67.6796714579055</v>
      </c>
      <c r="E28" s="8" t="n">
        <f aca="false">D28^2</f>
        <v>4580.53792865003</v>
      </c>
      <c r="F28" s="8"/>
      <c r="G28" s="3" t="n">
        <f aca="false">C28</f>
        <v>1</v>
      </c>
      <c r="H28" s="8" t="n">
        <f aca="false">D28-SUMPRODUCT(G$3:G$42,D$3:D$42)/SUMPRODUCT(G$3:G$42,G$3:G$42)*G28</f>
        <v>15.3149897330595</v>
      </c>
      <c r="I28" s="8" t="n">
        <f aca="false">E28-SUMPRODUCT(G$3:G$42,E$3:E$42)/SUMPRODUCT(G$3:G$42,G$3:G$42)*G28-SUMPRODUCT(H$3:H$42,E$3:E$42)/SUMPRODUCT(H$3:H$42,H$3:H$42)*H28</f>
        <v>-725.8591463454</v>
      </c>
      <c r="J28" s="8"/>
      <c r="K28" s="9" t="n">
        <f aca="false">G28/SQRT(SUMPRODUCT(G$3:G$42,G$3:G$42))</f>
        <v>0.158113883008419</v>
      </c>
      <c r="L28" s="9" t="n">
        <f aca="false">H28/SQRT(SUMPRODUCT(H$3:H$42,H$3:H$42))</f>
        <v>0.0776180258156765</v>
      </c>
      <c r="M28" s="9" t="n">
        <f aca="false">I28/SQRT(SUMPRODUCT(I$3:I$42,I$3:I$42))</f>
        <v>-0.126391612063801</v>
      </c>
      <c r="O28" s="8" t="n">
        <f aca="false">SUMPRODUCT(K$3:K$42,A$3:A$42)*K28+SUMPRODUCT(L$3:L$42,A$3:A$42)*L28+SUMPRODUCT(M$3:M$42,A$3:A$42)*M28</f>
        <v>119.8137470462</v>
      </c>
    </row>
    <row r="29" customFormat="false" ht="12.8" hidden="false" customHeight="false" outlineLevel="0" collapsed="false">
      <c r="A29" s="8" t="n">
        <v>119.38</v>
      </c>
      <c r="B29" s="8"/>
      <c r="C29" s="3" t="n">
        <v>1</v>
      </c>
      <c r="D29" s="8" t="n">
        <v>68.9609856262834</v>
      </c>
      <c r="E29" s="8" t="n">
        <f aca="false">D29^2</f>
        <v>4755.61753854847</v>
      </c>
      <c r="F29" s="8"/>
      <c r="G29" s="3" t="n">
        <f aca="false">C29</f>
        <v>1</v>
      </c>
      <c r="H29" s="8" t="n">
        <f aca="false">D29-SUMPRODUCT(G$3:G$42,D$3:D$42)/SUMPRODUCT(G$3:G$42,G$3:G$42)*G29</f>
        <v>16.5963039014374</v>
      </c>
      <c r="I29" s="8" t="n">
        <f aca="false">E29-SUMPRODUCT(G$3:G$42,E$3:E$42)/SUMPRODUCT(G$3:G$42,G$3:G$42)*G29-SUMPRODUCT(H$3:H$42,E$3:E$42)/SUMPRODUCT(H$3:H$42,H$3:H$42)*H29</f>
        <v>-683.891876339469</v>
      </c>
      <c r="J29" s="8"/>
      <c r="K29" s="9" t="n">
        <f aca="false">G29/SQRT(SUMPRODUCT(G$3:G$42,G$3:G$42))</f>
        <v>0.158113883008419</v>
      </c>
      <c r="L29" s="9" t="n">
        <f aca="false">H29/SQRT(SUMPRODUCT(H$3:H$42,H$3:H$42))</f>
        <v>0.0841118647233491</v>
      </c>
      <c r="M29" s="9" t="n">
        <f aca="false">I29/SQRT(SUMPRODUCT(I$3:I$42,I$3:I$42))</f>
        <v>-0.119083980911568</v>
      </c>
      <c r="O29" s="8" t="n">
        <f aca="false">SUMPRODUCT(K$3:K$42,A$3:A$42)*K29+SUMPRODUCT(L$3:L$42,A$3:A$42)*L29+SUMPRODUCT(M$3:M$42,A$3:A$42)*M29</f>
        <v>120.620350938033</v>
      </c>
    </row>
    <row r="30" customFormat="false" ht="12.8" hidden="false" customHeight="false" outlineLevel="0" collapsed="false">
      <c r="A30" s="8" t="n">
        <v>122.1994</v>
      </c>
      <c r="B30" s="8"/>
      <c r="C30" s="3" t="n">
        <v>1</v>
      </c>
      <c r="D30" s="8" t="n">
        <v>72.5749486652977</v>
      </c>
      <c r="E30" s="8" t="n">
        <f aca="false">D30^2</f>
        <v>5267.1231737706</v>
      </c>
      <c r="F30" s="8"/>
      <c r="G30" s="3" t="n">
        <f aca="false">C30</f>
        <v>1</v>
      </c>
      <c r="H30" s="8" t="n">
        <f aca="false">D30-SUMPRODUCT(G$3:G$42,D$3:D$42)/SUMPRODUCT(G$3:G$42,G$3:G$42)*G30</f>
        <v>20.2102669404517</v>
      </c>
      <c r="I30" s="8" t="n">
        <f aca="false">E30-SUMPRODUCT(G$3:G$42,E$3:E$42)/SUMPRODUCT(G$3:G$42,G$3:G$42)*G30-SUMPRODUCT(H$3:H$42,E$3:E$42)/SUMPRODUCT(H$3:H$42,H$3:H$42)*H30</f>
        <v>-547.83130235258</v>
      </c>
      <c r="J30" s="8"/>
      <c r="K30" s="9" t="n">
        <f aca="false">G30/SQRT(SUMPRODUCT(G$3:G$42,G$3:G$42))</f>
        <v>0.158113883008419</v>
      </c>
      <c r="L30" s="9" t="n">
        <f aca="false">H30/SQRT(SUMPRODUCT(H$3:H$42,H$3:H$42))</f>
        <v>0.102427820616783</v>
      </c>
      <c r="M30" s="9" t="n">
        <f aca="false">I30/SQRT(SUMPRODUCT(I$3:I$42,I$3:I$42))</f>
        <v>-0.0953921732501053</v>
      </c>
      <c r="O30" s="8" t="n">
        <f aca="false">SUMPRODUCT(K$3:K$42,A$3:A$42)*K30+SUMPRODUCT(L$3:L$42,A$3:A$42)*L30+SUMPRODUCT(M$3:M$42,A$3:A$42)*M30</f>
        <v>122.826223993049</v>
      </c>
    </row>
    <row r="31" customFormat="false" ht="12.8" hidden="false" customHeight="false" outlineLevel="0" collapsed="false">
      <c r="A31" s="8" t="n">
        <v>121.92</v>
      </c>
      <c r="B31" s="8"/>
      <c r="C31" s="3" t="n">
        <v>1</v>
      </c>
      <c r="D31" s="8" t="n">
        <v>74.6447638603696</v>
      </c>
      <c r="E31" s="8" t="n">
        <f aca="false">D31^2</f>
        <v>5571.84077177034</v>
      </c>
      <c r="F31" s="8"/>
      <c r="G31" s="3" t="n">
        <f aca="false">C31</f>
        <v>1</v>
      </c>
      <c r="H31" s="8" t="n">
        <f aca="false">D31-SUMPRODUCT(G$3:G$42,D$3:D$42)/SUMPRODUCT(G$3:G$42,G$3:G$42)*G31</f>
        <v>22.2800821355236</v>
      </c>
      <c r="I31" s="8" t="n">
        <f aca="false">E31-SUMPRODUCT(G$3:G$42,E$3:E$42)/SUMPRODUCT(G$3:G$42,G$3:G$42)*G31-SUMPRODUCT(H$3:H$42,E$3:E$42)/SUMPRODUCT(H$3:H$42,H$3:H$42)*H31</f>
        <v>-458.141330333028</v>
      </c>
      <c r="J31" s="8"/>
      <c r="K31" s="9" t="n">
        <f aca="false">G31/SQRT(SUMPRODUCT(G$3:G$42,G$3:G$42))</f>
        <v>0.158113883008419</v>
      </c>
      <c r="L31" s="9" t="n">
        <f aca="false">H31/SQRT(SUMPRODUCT(H$3:H$42,H$3:H$42))</f>
        <v>0.112917868083023</v>
      </c>
      <c r="M31" s="9" t="n">
        <f aca="false">I31/SQRT(SUMPRODUCT(I$3:I$42,I$3:I$42))</f>
        <v>-0.0797747353400318</v>
      </c>
      <c r="O31" s="8" t="n">
        <f aca="false">SUMPRODUCT(K$3:K$42,A$3:A$42)*K31+SUMPRODUCT(L$3:L$42,A$3:A$42)*L31+SUMPRODUCT(M$3:M$42,A$3:A$42)*M31</f>
        <v>124.043595359407</v>
      </c>
    </row>
    <row r="32" customFormat="false" ht="12.8" hidden="false" customHeight="false" outlineLevel="0" collapsed="false">
      <c r="A32" s="8" t="n">
        <v>125.476</v>
      </c>
      <c r="B32" s="8"/>
      <c r="C32" s="3" t="n">
        <v>1</v>
      </c>
      <c r="D32" s="8" t="n">
        <v>77.2731006160164</v>
      </c>
      <c r="E32" s="8" t="n">
        <f aca="false">D32^2</f>
        <v>5971.13207881299</v>
      </c>
      <c r="F32" s="8"/>
      <c r="G32" s="3" t="n">
        <f aca="false">C32</f>
        <v>1</v>
      </c>
      <c r="H32" s="8" t="n">
        <f aca="false">D32-SUMPRODUCT(G$3:G$42,D$3:D$42)/SUMPRODUCT(G$3:G$42,G$3:G$42)*G32</f>
        <v>24.9084188911704</v>
      </c>
      <c r="I32" s="8" t="n">
        <f aca="false">E32-SUMPRODUCT(G$3:G$42,E$3:E$42)/SUMPRODUCT(G$3:G$42,G$3:G$42)*G32-SUMPRODUCT(H$3:H$42,E$3:E$42)/SUMPRODUCT(H$3:H$42,H$3:H$42)*H32</f>
        <v>-331.900976916007</v>
      </c>
      <c r="J32" s="8"/>
      <c r="K32" s="9" t="n">
        <f aca="false">G32/SQRT(SUMPRODUCT(G$3:G$42,G$3:G$42))</f>
        <v>0.158113883008419</v>
      </c>
      <c r="L32" s="9" t="n">
        <f aca="false">H32/SQRT(SUMPRODUCT(H$3:H$42,H$3:H$42))</f>
        <v>0.126238563278248</v>
      </c>
      <c r="M32" s="9" t="n">
        <f aca="false">I32/SQRT(SUMPRODUCT(I$3:I$42,I$3:I$42))</f>
        <v>-0.0577928923664796</v>
      </c>
      <c r="O32" s="8" t="n">
        <f aca="false">SUMPRODUCT(K$3:K$42,A$3:A$42)*K32+SUMPRODUCT(L$3:L$42,A$3:A$42)*L32+SUMPRODUCT(M$3:M$42,A$3:A$42)*M32</f>
        <v>125.541188522547</v>
      </c>
    </row>
    <row r="33" customFormat="false" ht="12.8" hidden="false" customHeight="false" outlineLevel="0" collapsed="false">
      <c r="A33" s="8" t="n">
        <v>124.5</v>
      </c>
      <c r="B33" s="8"/>
      <c r="C33" s="3" t="n">
        <v>1</v>
      </c>
      <c r="D33" s="8" t="n">
        <v>77.4373716632443</v>
      </c>
      <c r="E33" s="8" t="n">
        <f aca="false">D33^2</f>
        <v>5996.54653011143</v>
      </c>
      <c r="F33" s="8"/>
      <c r="G33" s="3" t="n">
        <f aca="false">C33</f>
        <v>1</v>
      </c>
      <c r="H33" s="8" t="n">
        <f aca="false">D33-SUMPRODUCT(G$3:G$42,D$3:D$42)/SUMPRODUCT(G$3:G$42,G$3:G$42)*G33</f>
        <v>25.0726899383983</v>
      </c>
      <c r="I33" s="8" t="n">
        <f aca="false">E33-SUMPRODUCT(G$3:G$42,E$3:E$42)/SUMPRODUCT(G$3:G$42,G$3:G$42)*G33-SUMPRODUCT(H$3:H$42,E$3:E$42)/SUMPRODUCT(H$3:H$42,H$3:H$42)*H33</f>
        <v>-323.55221021917</v>
      </c>
      <c r="J33" s="8"/>
      <c r="K33" s="9" t="n">
        <f aca="false">G33/SQRT(SUMPRODUCT(G$3:G$42,G$3:G$42))</f>
        <v>0.158113883008419</v>
      </c>
      <c r="L33" s="9" t="n">
        <f aca="false">H33/SQRT(SUMPRODUCT(H$3:H$42,H$3:H$42))</f>
        <v>0.127071106727949</v>
      </c>
      <c r="M33" s="9" t="n">
        <f aca="false">I33/SQRT(SUMPRODUCT(I$3:I$42,I$3:I$42))</f>
        <v>-0.0563391473983674</v>
      </c>
      <c r="O33" s="8" t="n">
        <f aca="false">SUMPRODUCT(K$3:K$42,A$3:A$42)*K33+SUMPRODUCT(L$3:L$42,A$3:A$42)*L33+SUMPRODUCT(M$3:M$42,A$3:A$42)*M33</f>
        <v>125.632994653251</v>
      </c>
    </row>
    <row r="34" customFormat="false" ht="12.8" hidden="false" customHeight="false" outlineLevel="0" collapsed="false">
      <c r="A34" s="8" t="n">
        <v>125.73</v>
      </c>
      <c r="B34" s="8"/>
      <c r="C34" s="3" t="n">
        <v>1</v>
      </c>
      <c r="D34" s="8" t="n">
        <v>82.5297741273101</v>
      </c>
      <c r="E34" s="8" t="n">
        <f aca="false">D34^2</f>
        <v>6811.16361750483</v>
      </c>
      <c r="F34" s="8"/>
      <c r="G34" s="3" t="n">
        <f aca="false">C34</f>
        <v>1</v>
      </c>
      <c r="H34" s="8" t="n">
        <f aca="false">D34-SUMPRODUCT(G$3:G$42,D$3:D$42)/SUMPRODUCT(G$3:G$42,G$3:G$42)*G34</f>
        <v>30.1650924024641</v>
      </c>
      <c r="I34" s="8" t="n">
        <f aca="false">E34-SUMPRODUCT(G$3:G$42,E$3:E$42)/SUMPRODUCT(G$3:G$42,G$3:G$42)*G34-SUMPRODUCT(H$3:H$42,E$3:E$42)/SUMPRODUCT(H$3:H$42,H$3:H$42)*H34</f>
        <v>-37.971345475456</v>
      </c>
      <c r="J34" s="8"/>
      <c r="K34" s="9" t="n">
        <f aca="false">G34/SQRT(SUMPRODUCT(G$3:G$42,G$3:G$42))</f>
        <v>0.158113883008419</v>
      </c>
      <c r="L34" s="9" t="n">
        <f aca="false">H34/SQRT(SUMPRODUCT(H$3:H$42,H$3:H$42))</f>
        <v>0.152879953668698</v>
      </c>
      <c r="M34" s="9" t="n">
        <f aca="false">I34/SQRT(SUMPRODUCT(I$3:I$42,I$3:I$42))</f>
        <v>-0.00661183315115336</v>
      </c>
      <c r="O34" s="8" t="n">
        <f aca="false">SUMPRODUCT(K$3:K$42,A$3:A$42)*K34+SUMPRODUCT(L$3:L$42,A$3:A$42)*L34+SUMPRODUCT(M$3:M$42,A$3:A$42)*M34</f>
        <v>128.374332089944</v>
      </c>
    </row>
    <row r="35" customFormat="false" ht="12.8" hidden="false" customHeight="false" outlineLevel="0" collapsed="false">
      <c r="A35" s="8" t="n">
        <v>127</v>
      </c>
      <c r="B35" s="8"/>
      <c r="C35" s="3" t="n">
        <v>1</v>
      </c>
      <c r="D35" s="8" t="n">
        <v>83.1211498973306</v>
      </c>
      <c r="E35" s="8" t="n">
        <f aca="false">D35^2</f>
        <v>6909.1255602545</v>
      </c>
      <c r="F35" s="8"/>
      <c r="G35" s="3" t="n">
        <f aca="false">C35</f>
        <v>1</v>
      </c>
      <c r="H35" s="8" t="n">
        <f aca="false">D35-SUMPRODUCT(G$3:G$42,D$3:D$42)/SUMPRODUCT(G$3:G$42,G$3:G$42)*G35</f>
        <v>30.7564681724846</v>
      </c>
      <c r="I35" s="8" t="n">
        <f aca="false">E35-SUMPRODUCT(G$3:G$42,E$3:E$42)/SUMPRODUCT(G$3:G$42,G$3:G$42)*G35-SUMPRODUCT(H$3:H$42,E$3:E$42)/SUMPRODUCT(H$3:H$42,H$3:H$42)*H35</f>
        <v>-1.44586729154162</v>
      </c>
      <c r="J35" s="8"/>
      <c r="K35" s="9" t="n">
        <f aca="false">G35/SQRT(SUMPRODUCT(G$3:G$42,G$3:G$42))</f>
        <v>0.158113883008419</v>
      </c>
      <c r="L35" s="9" t="n">
        <f aca="false">H35/SQRT(SUMPRODUCT(H$3:H$42,H$3:H$42))</f>
        <v>0.155877110087624</v>
      </c>
      <c r="M35" s="9" t="n">
        <f aca="false">I35/SQRT(SUMPRODUCT(I$3:I$42,I$3:I$42))</f>
        <v>-0.000251764407362454</v>
      </c>
      <c r="O35" s="8" t="n">
        <f aca="false">SUMPRODUCT(K$3:K$42,A$3:A$42)*K35+SUMPRODUCT(L$3:L$42,A$3:A$42)*L35+SUMPRODUCT(M$3:M$42,A$3:A$42)*M35</f>
        <v>128.679540298581</v>
      </c>
    </row>
    <row r="36" customFormat="false" ht="12.8" hidden="false" customHeight="false" outlineLevel="0" collapsed="false">
      <c r="A36" s="8" t="n">
        <v>127</v>
      </c>
      <c r="B36" s="8"/>
      <c r="C36" s="3" t="n">
        <v>1</v>
      </c>
      <c r="D36" s="8" t="n">
        <v>84.1396303901437</v>
      </c>
      <c r="E36" s="8" t="n">
        <f aca="false">D36^2</f>
        <v>7079.47740218999</v>
      </c>
      <c r="F36" s="8"/>
      <c r="G36" s="3" t="n">
        <f aca="false">C36</f>
        <v>1</v>
      </c>
      <c r="H36" s="8" t="n">
        <f aca="false">D36-SUMPRODUCT(G$3:G$42,D$3:D$42)/SUMPRODUCT(G$3:G$42,G$3:G$42)*G36</f>
        <v>31.7749486652977</v>
      </c>
      <c r="I36" s="8" t="n">
        <f aca="false">E36-SUMPRODUCT(G$3:G$42,E$3:E$42)/SUMPRODUCT(G$3:G$42,G$3:G$42)*G36-SUMPRODUCT(H$3:H$42,E$3:E$42)/SUMPRODUCT(H$3:H$42,H$3:H$42)*H36</f>
        <v>63.098730114019</v>
      </c>
      <c r="J36" s="8"/>
      <c r="K36" s="9" t="n">
        <f aca="false">G36/SQRT(SUMPRODUCT(G$3:G$42,G$3:G$42))</f>
        <v>0.158113883008419</v>
      </c>
      <c r="L36" s="9" t="n">
        <f aca="false">H36/SQRT(SUMPRODUCT(H$3:H$42,H$3:H$42))</f>
        <v>0.161038879475773</v>
      </c>
      <c r="M36" s="9" t="n">
        <f aca="false">I36/SQRT(SUMPRODUCT(I$3:I$42,I$3:I$42))</f>
        <v>0.0109871870574936</v>
      </c>
      <c r="O36" s="8" t="n">
        <f aca="false">SUMPRODUCT(K$3:K$42,A$3:A$42)*K36+SUMPRODUCT(L$3:L$42,A$3:A$42)*L36+SUMPRODUCT(M$3:M$42,A$3:A$42)*M36</f>
        <v>129.198766685226</v>
      </c>
    </row>
    <row r="37" customFormat="false" ht="12.8" hidden="false" customHeight="false" outlineLevel="0" collapsed="false">
      <c r="A37" s="8" t="n">
        <v>130.5</v>
      </c>
      <c r="B37" s="8"/>
      <c r="C37" s="3" t="n">
        <v>1</v>
      </c>
      <c r="D37" s="8" t="n">
        <v>88.3778234086242</v>
      </c>
      <c r="E37" s="8" t="n">
        <f aca="false">D37^2</f>
        <v>7810.63967044596</v>
      </c>
      <c r="F37" s="8"/>
      <c r="G37" s="3" t="n">
        <f aca="false">C37</f>
        <v>1</v>
      </c>
      <c r="H37" s="8" t="n">
        <f aca="false">D37-SUMPRODUCT(G$3:G$42,D$3:D$42)/SUMPRODUCT(G$3:G$42,G$3:G$42)*G37</f>
        <v>36.0131416837782</v>
      </c>
      <c r="I37" s="8" t="n">
        <f aca="false">E37-SUMPRODUCT(G$3:G$42,E$3:E$42)/SUMPRODUCT(G$3:G$42,G$3:G$42)*G37-SUMPRODUCT(H$3:H$42,E$3:E$42)/SUMPRODUCT(H$3:H$42,H$3:H$42)*H37</f>
        <v>353.966335648651</v>
      </c>
      <c r="J37" s="8"/>
      <c r="K37" s="9" t="n">
        <f aca="false">G37/SQRT(SUMPRODUCT(G$3:G$42,G$3:G$42))</f>
        <v>0.158113883008419</v>
      </c>
      <c r="L37" s="9" t="n">
        <f aca="false">H37/SQRT(SUMPRODUCT(H$3:H$42,H$3:H$42))</f>
        <v>0.182518500478074</v>
      </c>
      <c r="M37" s="9" t="n">
        <f aca="false">I37/SQRT(SUMPRODUCT(I$3:I$42,I$3:I$42))</f>
        <v>0.0616350651558238</v>
      </c>
      <c r="O37" s="8" t="n">
        <f aca="false">SUMPRODUCT(K$3:K$42,A$3:A$42)*K37+SUMPRODUCT(L$3:L$42,A$3:A$42)*L37+SUMPRODUCT(M$3:M$42,A$3:A$42)*M37</f>
        <v>131.272320440299</v>
      </c>
    </row>
    <row r="38" customFormat="false" ht="12.8" hidden="false" customHeight="false" outlineLevel="0" collapsed="false">
      <c r="A38" s="8" t="n">
        <v>134.5946</v>
      </c>
      <c r="B38" s="8"/>
      <c r="C38" s="3" t="n">
        <v>1</v>
      </c>
      <c r="D38" s="8" t="n">
        <v>96.2299794661191</v>
      </c>
      <c r="E38" s="8" t="n">
        <f aca="false">D38^2</f>
        <v>9260.20894804971</v>
      </c>
      <c r="F38" s="8"/>
      <c r="G38" s="3" t="n">
        <f aca="false">C38</f>
        <v>1</v>
      </c>
      <c r="H38" s="8" t="n">
        <f aca="false">D38-SUMPRODUCT(G$3:G$42,D$3:D$42)/SUMPRODUCT(G$3:G$42,G$3:G$42)*G38</f>
        <v>43.8652977412731</v>
      </c>
      <c r="I38" s="8" t="n">
        <f aca="false">E38-SUMPRODUCT(G$3:G$42,E$3:E$42)/SUMPRODUCT(G$3:G$42,G$3:G$42)*G38-SUMPRODUCT(H$3:H$42,E$3:E$42)/SUMPRODUCT(H$3:H$42,H$3:H$42)*H38</f>
        <v>987.795889295802</v>
      </c>
      <c r="J38" s="8"/>
      <c r="K38" s="9" t="n">
        <f aca="false">G38/SQRT(SUMPRODUCT(G$3:G$42,G$3:G$42))</f>
        <v>0.158113883008419</v>
      </c>
      <c r="L38" s="9" t="n">
        <f aca="false">H38/SQRT(SUMPRODUCT(H$3:H$42,H$3:H$42))</f>
        <v>0.222314077373808</v>
      </c>
      <c r="M38" s="9" t="n">
        <f aca="false">I38/SQRT(SUMPRODUCT(I$3:I$42,I$3:I$42))</f>
        <v>0.172001848384346</v>
      </c>
      <c r="O38" s="8" t="n">
        <f aca="false">SUMPRODUCT(K$3:K$42,A$3:A$42)*K38+SUMPRODUCT(L$3:L$42,A$3:A$42)*L38+SUMPRODUCT(M$3:M$42,A$3:A$42)*M38</f>
        <v>134.742875372562</v>
      </c>
    </row>
    <row r="39" customFormat="false" ht="12.8" hidden="false" customHeight="false" outlineLevel="0" collapsed="false">
      <c r="A39" s="8" t="n">
        <v>137.668</v>
      </c>
      <c r="B39" s="8"/>
      <c r="C39" s="3" t="n">
        <v>1</v>
      </c>
      <c r="D39" s="8" t="n">
        <v>97.6098562628337</v>
      </c>
      <c r="E39" s="8" t="n">
        <f aca="false">D39^2</f>
        <v>9527.68403965106</v>
      </c>
      <c r="F39" s="8"/>
      <c r="G39" s="3" t="n">
        <f aca="false">C39</f>
        <v>1</v>
      </c>
      <c r="H39" s="8" t="n">
        <f aca="false">D39-SUMPRODUCT(G$3:G$42,D$3:D$42)/SUMPRODUCT(G$3:G$42,G$3:G$42)*G39</f>
        <v>45.2451745379877</v>
      </c>
      <c r="I39" s="8" t="n">
        <f aca="false">E39-SUMPRODUCT(G$3:G$42,E$3:E$42)/SUMPRODUCT(G$3:G$42,G$3:G$42)*G39-SUMPRODUCT(H$3:H$42,E$3:E$42)/SUMPRODUCT(H$3:H$42,H$3:H$42)*H39</f>
        <v>1111.91923024369</v>
      </c>
      <c r="J39" s="8"/>
      <c r="K39" s="9" t="n">
        <f aca="false">G39/SQRT(SUMPRODUCT(G$3:G$42,G$3:G$42))</f>
        <v>0.158113883008419</v>
      </c>
      <c r="L39" s="9" t="n">
        <f aca="false">H39/SQRT(SUMPRODUCT(H$3:H$42,H$3:H$42))</f>
        <v>0.229307442351302</v>
      </c>
      <c r="M39" s="9" t="n">
        <f aca="false">I39/SQRT(SUMPRODUCT(I$3:I$42,I$3:I$42))</f>
        <v>0.193615062512922</v>
      </c>
      <c r="O39" s="8" t="n">
        <f aca="false">SUMPRODUCT(K$3:K$42,A$3:A$42)*K39+SUMPRODUCT(L$3:L$42,A$3:A$42)*L39+SUMPRODUCT(M$3:M$42,A$3:A$42)*M39</f>
        <v>135.302960857843</v>
      </c>
    </row>
    <row r="40" customFormat="false" ht="12.8" hidden="false" customHeight="false" outlineLevel="0" collapsed="false">
      <c r="A40" s="8" t="n">
        <v>139.446</v>
      </c>
      <c r="B40" s="8"/>
      <c r="C40" s="3" t="n">
        <v>1</v>
      </c>
      <c r="D40" s="8" t="n">
        <v>100.928131416838</v>
      </c>
      <c r="E40" s="8" t="n">
        <f aca="false">D40^2</f>
        <v>10186.4877112945</v>
      </c>
      <c r="F40" s="8"/>
      <c r="G40" s="3" t="n">
        <f aca="false">C40</f>
        <v>1</v>
      </c>
      <c r="H40" s="8" t="n">
        <f aca="false">D40-SUMPRODUCT(G$3:G$42,D$3:D$42)/SUMPRODUCT(G$3:G$42,G$3:G$42)*G40</f>
        <v>48.563449691992</v>
      </c>
      <c r="I40" s="8" t="n">
        <f aca="false">E40-SUMPRODUCT(G$3:G$42,E$3:E$42)/SUMPRODUCT(G$3:G$42,G$3:G$42)*G40-SUMPRODUCT(H$3:H$42,E$3:E$42)/SUMPRODUCT(H$3:H$42,H$3:H$42)*H40</f>
        <v>1425.99607293477</v>
      </c>
      <c r="J40" s="8"/>
      <c r="K40" s="9" t="n">
        <f aca="false">G40/SQRT(SUMPRODUCT(G$3:G$42,G$3:G$42))</f>
        <v>0.158113883008419</v>
      </c>
      <c r="L40" s="9" t="n">
        <f aca="false">H40/SQRT(SUMPRODUCT(H$3:H$42,H$3:H$42))</f>
        <v>0.246124820035274</v>
      </c>
      <c r="M40" s="9" t="n">
        <f aca="false">I40/SQRT(SUMPRODUCT(I$3:I$42,I$3:I$42))</f>
        <v>0.24830429341881</v>
      </c>
      <c r="O40" s="8" t="n">
        <f aca="false">SUMPRODUCT(K$3:K$42,A$3:A$42)*K40+SUMPRODUCT(L$3:L$42,A$3:A$42)*L40+SUMPRODUCT(M$3:M$42,A$3:A$42)*M40</f>
        <v>136.588885607542</v>
      </c>
    </row>
    <row r="41" customFormat="false" ht="12.8" hidden="false" customHeight="false" outlineLevel="0" collapsed="false">
      <c r="A41" s="8" t="n">
        <v>140.97</v>
      </c>
      <c r="B41" s="8"/>
      <c r="C41" s="3" t="n">
        <v>1</v>
      </c>
      <c r="D41" s="8" t="n">
        <v>103.655030800821</v>
      </c>
      <c r="E41" s="8" t="n">
        <f aca="false">D41^2</f>
        <v>10744.3654103192</v>
      </c>
      <c r="F41" s="8"/>
      <c r="G41" s="3" t="n">
        <f aca="false">C41</f>
        <v>1</v>
      </c>
      <c r="H41" s="8" t="n">
        <f aca="false">D41-SUMPRODUCT(G$3:G$42,D$3:D$42)/SUMPRODUCT(G$3:G$42,G$3:G$42)*G41</f>
        <v>51.290349075975</v>
      </c>
      <c r="I41" s="8" t="n">
        <f aca="false">E41-SUMPRODUCT(G$3:G$42,E$3:E$42)/SUMPRODUCT(G$3:G$42,G$3:G$42)*G41-SUMPRODUCT(H$3:H$42,E$3:E$42)/SUMPRODUCT(H$3:H$42,H$3:H$42)*H41</f>
        <v>1700.58340757286</v>
      </c>
      <c r="J41" s="8"/>
      <c r="K41" s="9" t="n">
        <f aca="false">G41/SQRT(SUMPRODUCT(G$3:G$42,G$3:G$42))</f>
        <v>0.158113883008419</v>
      </c>
      <c r="L41" s="9" t="n">
        <f aca="false">H41/SQRT(SUMPRODUCT(H$3:H$42,H$3:H$42))</f>
        <v>0.259945041300317</v>
      </c>
      <c r="M41" s="9" t="n">
        <f aca="false">I41/SQRT(SUMPRODUCT(I$3:I$42,I$3:I$42))</f>
        <v>0.296117338211244</v>
      </c>
      <c r="O41" s="8" t="n">
        <f aca="false">SUMPRODUCT(K$3:K$42,A$3:A$42)*K41+SUMPRODUCT(L$3:L$42,A$3:A$42)*L41+SUMPRODUCT(M$3:M$42,A$3:A$42)*M41</f>
        <v>137.58118989381</v>
      </c>
    </row>
    <row r="42" customFormat="false" ht="12.8" hidden="false" customHeight="false" outlineLevel="0" collapsed="false">
      <c r="A42" s="8" t="n">
        <v>140.97</v>
      </c>
      <c r="B42" s="8"/>
      <c r="C42" s="3" t="n">
        <v>1</v>
      </c>
      <c r="D42" s="8" t="n">
        <v>106.776180698152</v>
      </c>
      <c r="E42" s="8" t="n">
        <f aca="false">D42^2</f>
        <v>11401.1527644844</v>
      </c>
      <c r="F42" s="8"/>
      <c r="G42" s="3" t="n">
        <f aca="false">C42</f>
        <v>1</v>
      </c>
      <c r="H42" s="8" t="n">
        <f aca="false">D42-SUMPRODUCT(G$3:G$42,D$3:D$42)/SUMPRODUCT(G$3:G$42,G$3:G$42)*G42</f>
        <v>54.411498973306</v>
      </c>
      <c r="I42" s="8" t="n">
        <f aca="false">E42-SUMPRODUCT(G$3:G$42,E$3:E$42)/SUMPRODUCT(G$3:G$42,G$3:G$42)*G42-SUMPRODUCT(H$3:H$42,E$3:E$42)/SUMPRODUCT(H$3:H$42,H$3:H$42)*H42</f>
        <v>2033.12275430764</v>
      </c>
      <c r="J42" s="8"/>
      <c r="K42" s="9" t="n">
        <f aca="false">G42/SQRT(SUMPRODUCT(G$3:G$42,G$3:G$42))</f>
        <v>0.158113883008419</v>
      </c>
      <c r="L42" s="9" t="n">
        <f aca="false">H42/SQRT(SUMPRODUCT(H$3:H$42,H$3:H$42))</f>
        <v>0.275763366844649</v>
      </c>
      <c r="M42" s="9" t="n">
        <f aca="false">I42/SQRT(SUMPRODUCT(I$3:I$42,I$3:I$42))</f>
        <v>0.354021387943299</v>
      </c>
      <c r="O42" s="8" t="n">
        <f aca="false">SUMPRODUCT(K$3:K$42,A$3:A$42)*K42+SUMPRODUCT(L$3:L$42,A$3:A$42)*L42+SUMPRODUCT(M$3:M$42,A$3:A$42)*M42</f>
        <v>138.645601968022</v>
      </c>
    </row>
    <row r="44" customFormat="false" ht="12.8" hidden="false" customHeight="false" outlineLevel="0" collapsed="false">
      <c r="N44" s="5" t="s">
        <v>14</v>
      </c>
      <c r="O44" s="5"/>
      <c r="P44" s="5"/>
    </row>
    <row r="45" customFormat="false" ht="12.8" hidden="false" customHeight="false" outlineLevel="0" collapsed="false">
      <c r="A45" s="1" t="s">
        <v>15</v>
      </c>
      <c r="B45" s="1"/>
      <c r="C45" s="1" t="n">
        <v>1</v>
      </c>
      <c r="D45" s="1" t="n">
        <f aca="false">12*10</f>
        <v>120</v>
      </c>
      <c r="E45" s="10" t="n">
        <f aca="false">D45^2</f>
        <v>14400</v>
      </c>
      <c r="F45" s="1"/>
      <c r="G45" s="1" t="n">
        <f aca="false">C45</f>
        <v>1</v>
      </c>
      <c r="H45" s="10" t="n">
        <f aca="false">D45-SUMPRODUCT(G$3:G$42,D$3:D$42)/SUMPRODUCT(G$3:G$42,G$3:G$42)*G45</f>
        <v>67.635318275154</v>
      </c>
      <c r="I45" s="10" t="n">
        <f aca="false">E45-SUMPRODUCT(G$3:G$42,E$3:E$42)/SUMPRODUCT(G$3:G$42,G$3:G$42)*G45-SUMPRODUCT(H$3:H$42,E$3:E$42)/SUMPRODUCT(H$3:H$42,H$3:H$42)*H45</f>
        <v>3658.18237939425</v>
      </c>
      <c r="J45" s="10"/>
      <c r="K45" s="11" t="n">
        <f aca="false">G45/SQRT(SUMPRODUCT(G$3:G$42,G$3:G$42))</f>
        <v>0.158113883008419</v>
      </c>
      <c r="L45" s="11" t="n">
        <f aca="false">H45/SQRT(SUMPRODUCT(H$3:H$42,H$3:H$42))</f>
        <v>0.342783114545625</v>
      </c>
      <c r="M45" s="11" t="n">
        <f aca="false">I45/SQRT(SUMPRODUCT(I$3:I$42,I$3:I$42))</f>
        <v>0.636988003089809</v>
      </c>
      <c r="N45" s="1"/>
      <c r="O45" s="10" t="n">
        <f aca="false">SUMPRODUCT(K$3:K$42,A$3:A$42)*K45+SUMPRODUCT(L$3:L$42,A$3:A$42)*L45+SUMPRODUCT(M$3:M$42,A$3:A$42)*M45</f>
        <v>142.310346567138</v>
      </c>
    </row>
    <row r="46" customFormat="false" ht="12.8" hidden="false" customHeight="false" outlineLevel="0" collapsed="false">
      <c r="A46" s="1" t="s">
        <v>15</v>
      </c>
      <c r="B46" s="1"/>
      <c r="C46" s="1" t="n">
        <v>1</v>
      </c>
      <c r="D46" s="1" t="n">
        <f aca="false">D45+12</f>
        <v>132</v>
      </c>
      <c r="E46" s="10" t="n">
        <f aca="false">D46^2</f>
        <v>17424</v>
      </c>
      <c r="F46" s="1"/>
      <c r="G46" s="1" t="n">
        <f aca="false">C46</f>
        <v>1</v>
      </c>
      <c r="H46" s="10" t="n">
        <f aca="false">D46-SUMPRODUCT(G$3:G$42,D$3:D$42)/SUMPRODUCT(G$3:G$42,G$3:G$42)*G46</f>
        <v>79.635318275154</v>
      </c>
      <c r="I46" s="10" t="n">
        <f aca="false">E46-SUMPRODUCT(G$3:G$42,E$3:E$42)/SUMPRODUCT(G$3:G$42,G$3:G$42)*G46-SUMPRODUCT(H$3:H$42,E$3:E$42)/SUMPRODUCT(H$3:H$42,H$3:H$42)*H46</f>
        <v>5435.53411924721</v>
      </c>
      <c r="J46" s="10"/>
      <c r="K46" s="11" t="n">
        <f aca="false">G46/SQRT(SUMPRODUCT(G$3:G$42,G$3:G$42))</f>
        <v>0.158113883008419</v>
      </c>
      <c r="L46" s="11" t="n">
        <f aca="false">H46/SQRT(SUMPRODUCT(H$3:H$42,H$3:H$42))</f>
        <v>0.403600413546324</v>
      </c>
      <c r="M46" s="11" t="n">
        <f aca="false">I46/SQRT(SUMPRODUCT(I$3:I$42,I$3:I$42))</f>
        <v>0.946472773978844</v>
      </c>
      <c r="N46" s="1"/>
      <c r="O46" s="10" t="n">
        <f aca="false">SUMPRODUCT(K$3:K$42,A$3:A$42)*K46+SUMPRODUCT(L$3:L$42,A$3:A$42)*L46+SUMPRODUCT(M$3:M$42,A$3:A$42)*M46</f>
        <v>144.452594545556</v>
      </c>
    </row>
    <row r="47" customFormat="false" ht="12.8" hidden="false" customHeight="false" outlineLevel="0" collapsed="false">
      <c r="A47" s="1" t="s">
        <v>15</v>
      </c>
      <c r="B47" s="1"/>
      <c r="C47" s="1" t="n">
        <v>1</v>
      </c>
      <c r="D47" s="1" t="n">
        <f aca="false">D46+12</f>
        <v>144</v>
      </c>
      <c r="E47" s="10" t="n">
        <f aca="false">D47^2</f>
        <v>20736</v>
      </c>
      <c r="F47" s="1"/>
      <c r="G47" s="1" t="n">
        <f aca="false">C47</f>
        <v>1</v>
      </c>
      <c r="H47" s="10" t="n">
        <f aca="false">D47-SUMPRODUCT(G$3:G$42,D$3:D$42)/SUMPRODUCT(G$3:G$42,G$3:G$42)*G47</f>
        <v>91.635318275154</v>
      </c>
      <c r="I47" s="10" t="n">
        <f aca="false">E47-SUMPRODUCT(G$3:G$42,E$3:E$42)/SUMPRODUCT(G$3:G$42,G$3:G$42)*G47-SUMPRODUCT(H$3:H$42,E$3:E$42)/SUMPRODUCT(H$3:H$42,H$3:H$42)*H47</f>
        <v>7500.88585910017</v>
      </c>
      <c r="J47" s="10"/>
      <c r="K47" s="11" t="n">
        <f aca="false">G47/SQRT(SUMPRODUCT(G$3:G$42,G$3:G$42))</f>
        <v>0.158113883008419</v>
      </c>
      <c r="L47" s="11" t="n">
        <f aca="false">H47/SQRT(SUMPRODUCT(H$3:H$42,H$3:H$42))</f>
        <v>0.464417712547023</v>
      </c>
      <c r="M47" s="11" t="n">
        <f aca="false">I47/SQRT(SUMPRODUCT(I$3:I$42,I$3:I$42))</f>
        <v>1.30610609566819</v>
      </c>
      <c r="N47" s="1"/>
      <c r="O47" s="10" t="n">
        <f aca="false">SUMPRODUCT(K$3:K$42,A$3:A$42)*K47+SUMPRODUCT(L$3:L$42,A$3:A$42)*L47+SUMPRODUCT(M$3:M$42,A$3:A$42)*M47</f>
        <v>145.468919113371</v>
      </c>
    </row>
    <row r="48" customFormat="false" ht="12.8" hidden="false" customHeight="false" outlineLevel="0" collapsed="false">
      <c r="A48" s="1" t="s">
        <v>15</v>
      </c>
      <c r="B48" s="1"/>
      <c r="C48" s="1" t="n">
        <v>1</v>
      </c>
      <c r="D48" s="1" t="n">
        <f aca="false">D47+12</f>
        <v>156</v>
      </c>
      <c r="E48" s="10" t="n">
        <f aca="false">D48^2</f>
        <v>24336</v>
      </c>
      <c r="F48" s="1"/>
      <c r="G48" s="1" t="n">
        <f aca="false">C48</f>
        <v>1</v>
      </c>
      <c r="H48" s="10" t="n">
        <f aca="false">D48-SUMPRODUCT(G$3:G$42,D$3:D$42)/SUMPRODUCT(G$3:G$42,G$3:G$42)*G48</f>
        <v>103.635318275154</v>
      </c>
      <c r="I48" s="10" t="n">
        <f aca="false">E48-SUMPRODUCT(G$3:G$42,E$3:E$42)/SUMPRODUCT(G$3:G$42,G$3:G$42)*G48-SUMPRODUCT(H$3:H$42,E$3:E$42)/SUMPRODUCT(H$3:H$42,H$3:H$42)*H48</f>
        <v>9854.23759895312</v>
      </c>
      <c r="J48" s="10"/>
      <c r="K48" s="11" t="n">
        <f aca="false">G48/SQRT(SUMPRODUCT(G$3:G$42,G$3:G$42))</f>
        <v>0.158113883008419</v>
      </c>
      <c r="L48" s="11" t="n">
        <f aca="false">H48/SQRT(SUMPRODUCT(H$3:H$42,H$3:H$42))</f>
        <v>0.525235011547722</v>
      </c>
      <c r="M48" s="11" t="n">
        <f aca="false">I48/SQRT(SUMPRODUCT(I$3:I$42,I$3:I$42))</f>
        <v>1.71588796815785</v>
      </c>
      <c r="N48" s="1"/>
      <c r="O48" s="10" t="n">
        <f aca="false">SUMPRODUCT(K$3:K$42,A$3:A$42)*K48+SUMPRODUCT(L$3:L$42,A$3:A$42)*L48+SUMPRODUCT(M$3:M$42,A$3:A$42)*M48</f>
        <v>145.359320270585</v>
      </c>
    </row>
    <row r="49" customFormat="false" ht="12.8" hidden="false" customHeight="false" outlineLevel="0" collapsed="false">
      <c r="A49" s="1" t="s">
        <v>15</v>
      </c>
      <c r="B49" s="1"/>
      <c r="C49" s="1" t="n">
        <v>1</v>
      </c>
      <c r="D49" s="1" t="n">
        <f aca="false">D48+12</f>
        <v>168</v>
      </c>
      <c r="E49" s="10" t="n">
        <f aca="false">D49^2</f>
        <v>28224</v>
      </c>
      <c r="F49" s="1"/>
      <c r="G49" s="1" t="n">
        <f aca="false">C49</f>
        <v>1</v>
      </c>
      <c r="H49" s="10" t="n">
        <f aca="false">D49-SUMPRODUCT(G$3:G$42,D$3:D$42)/SUMPRODUCT(G$3:G$42,G$3:G$42)*G49</f>
        <v>115.635318275154</v>
      </c>
      <c r="I49" s="10" t="n">
        <f aca="false">E49-SUMPRODUCT(G$3:G$42,E$3:E$42)/SUMPRODUCT(G$3:G$42,G$3:G$42)*G49-SUMPRODUCT(H$3:H$42,E$3:E$42)/SUMPRODUCT(H$3:H$42,H$3:H$42)*H49</f>
        <v>12495.5893388061</v>
      </c>
      <c r="J49" s="10"/>
      <c r="K49" s="11" t="n">
        <f aca="false">G49/SQRT(SUMPRODUCT(G$3:G$42,G$3:G$42))</f>
        <v>0.158113883008419</v>
      </c>
      <c r="L49" s="11" t="n">
        <f aca="false">H49/SQRT(SUMPRODUCT(H$3:H$42,H$3:H$42))</f>
        <v>0.586052310548421</v>
      </c>
      <c r="M49" s="11" t="n">
        <f aca="false">I49/SQRT(SUMPRODUCT(I$3:I$42,I$3:I$42))</f>
        <v>2.17581839144783</v>
      </c>
      <c r="N49" s="1"/>
      <c r="O49" s="10" t="n">
        <f aca="false">SUMPRODUCT(K$3:K$42,A$3:A$42)*K49+SUMPRODUCT(L$3:L$42,A$3:A$42)*L49+SUMPRODUCT(M$3:M$42,A$3:A$42)*M49</f>
        <v>144.123798017197</v>
      </c>
    </row>
  </sheetData>
  <mergeCells count="4">
    <mergeCell ref="G1:I1"/>
    <mergeCell ref="K1:M1"/>
    <mergeCell ref="N1:P1"/>
    <mergeCell ref="N44:P4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LibreOffice/5.2.7.2$Linux_X86_64 LibreOffice_project/20m0$Build-2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2018-03-20T13:52:46Z</dcterms:created>
  <dc:creator/>
  <dc:description/>
  <dc:language>en-US</dc:language>
  <cp:lastModifiedBy/>
  <dcterms:modified xsi:type="dcterms:W3CDTF">2018-03-20T15:14:37Z</dcterms:modified>
  <cp:revision>15</cp:revision>
  <dc:subject/>
  <dc:title/>
</cp:coreProperties>
</file>